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1f43da1d9f56de74/Facu/Evaluación de Proyectos/"/>
    </mc:Choice>
  </mc:AlternateContent>
  <bookViews>
    <workbookView xWindow="0" yWindow="0" windowWidth="28800" windowHeight="12435"/>
  </bookViews>
  <sheets>
    <sheet name="Desperdicios" sheetId="1" r:id="rId1"/>
    <sheet name="Ritmo trabajo" sheetId="2" r:id="rId2"/>
    <sheet name="Capacidades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G17" i="1"/>
  <c r="L11" i="1"/>
  <c r="L10" i="1"/>
  <c r="L9" i="1"/>
  <c r="I17" i="1"/>
  <c r="C17" i="1"/>
  <c r="D11" i="1"/>
  <c r="E6" i="1"/>
  <c r="E5" i="1"/>
  <c r="E4" i="1"/>
  <c r="G26" i="3"/>
  <c r="I26" i="3" s="1"/>
  <c r="G25" i="3"/>
  <c r="I25" i="3" s="1"/>
  <c r="G24" i="3"/>
  <c r="I24" i="3" s="1"/>
  <c r="G23" i="3"/>
  <c r="I23" i="3" s="1"/>
  <c r="G22" i="3"/>
  <c r="I22" i="3" s="1"/>
  <c r="G21" i="3"/>
  <c r="I21" i="3" s="1"/>
  <c r="G20" i="3"/>
  <c r="I20" i="3" s="1"/>
  <c r="G19" i="3"/>
  <c r="I19" i="3" s="1"/>
  <c r="G18" i="3"/>
  <c r="I18" i="3" s="1"/>
  <c r="G17" i="3"/>
  <c r="I17" i="3" s="1"/>
  <c r="G16" i="3"/>
  <c r="I16" i="3" s="1"/>
  <c r="G15" i="3"/>
  <c r="I15" i="3" s="1"/>
  <c r="G14" i="3"/>
  <c r="I14" i="3" s="1"/>
  <c r="G13" i="3"/>
  <c r="I13" i="3" s="1"/>
  <c r="G12" i="3"/>
  <c r="I12" i="3" s="1"/>
  <c r="G11" i="3"/>
  <c r="I11" i="3" s="1"/>
  <c r="G10" i="3"/>
  <c r="I10" i="3" s="1"/>
  <c r="G9" i="3"/>
  <c r="I9" i="3" s="1"/>
  <c r="G8" i="3"/>
  <c r="I8" i="3" s="1"/>
  <c r="G7" i="3"/>
  <c r="I7" i="3" s="1"/>
  <c r="G6" i="3"/>
  <c r="I6" i="3" s="1"/>
  <c r="G5" i="3"/>
  <c r="I5" i="3" s="1"/>
  <c r="G4" i="3"/>
  <c r="I4" i="3" s="1"/>
  <c r="F10" i="2"/>
</calcChain>
</file>

<file path=xl/sharedStrings.xml><?xml version="1.0" encoding="utf-8"?>
<sst xmlns="http://schemas.openxmlformats.org/spreadsheetml/2006/main" count="69" uniqueCount="64">
  <si>
    <t>Ritmo de trabajo</t>
  </si>
  <si>
    <t>Se trabaja con:</t>
  </si>
  <si>
    <t>turno</t>
  </si>
  <si>
    <t>días/año</t>
  </si>
  <si>
    <t>hs/turno</t>
  </si>
  <si>
    <t>días de vacaciones</t>
  </si>
  <si>
    <t>días/semana</t>
  </si>
  <si>
    <t>feriados obligatorios</t>
  </si>
  <si>
    <t>domingos</t>
  </si>
  <si>
    <t>Horas/año trabajadas:</t>
  </si>
  <si>
    <t>hs/año</t>
  </si>
  <si>
    <t>Capacidades seccionales</t>
  </si>
  <si>
    <t>Secciones</t>
  </si>
  <si>
    <t>Unidades/hr</t>
  </si>
  <si>
    <t>Unidades/año</t>
  </si>
  <si>
    <t>Programa anual de producción</t>
  </si>
  <si>
    <t>Aprovechamiento seccional</t>
  </si>
  <si>
    <t>Corte chapa</t>
  </si>
  <si>
    <t>Cilindrada</t>
  </si>
  <si>
    <t>Soldadura longitudinal</t>
  </si>
  <si>
    <t>Amoladora</t>
  </si>
  <si>
    <t>Prensa</t>
  </si>
  <si>
    <t>Colocado de tapa superior</t>
  </si>
  <si>
    <t>Soldadura de rosca</t>
  </si>
  <si>
    <t>Soldadura de las tapas</t>
  </si>
  <si>
    <t>Granalladora</t>
  </si>
  <si>
    <t>Pintura</t>
  </si>
  <si>
    <t>Colocado de polvo</t>
  </si>
  <si>
    <t>Armado</t>
  </si>
  <si>
    <t>Etiquetado</t>
  </si>
  <si>
    <t>Introducción en caja</t>
  </si>
  <si>
    <t>Pallet</t>
  </si>
  <si>
    <t>Numeración de chapa</t>
  </si>
  <si>
    <t>Colocación de suncho y anilla</t>
  </si>
  <si>
    <t>Secado de sellador</t>
  </si>
  <si>
    <t>Prueba hidráulica</t>
  </si>
  <si>
    <t>Cuello de botella</t>
  </si>
  <si>
    <t>Armado de conjunto caño resorte vastago y válvula</t>
  </si>
  <si>
    <t>Colocación de manómetro en válvula</t>
  </si>
  <si>
    <t>Muescado de tapa exterior</t>
  </si>
  <si>
    <t>Reposo en control de despresurización</t>
  </si>
  <si>
    <t>Cálculo de desperdicio en el sector de corte (el único con desperdicios)</t>
  </si>
  <si>
    <t>Corte</t>
  </si>
  <si>
    <t>Recuperables</t>
  </si>
  <si>
    <t>No recuperables</t>
  </si>
  <si>
    <t>Área cilindro:</t>
  </si>
  <si>
    <t>Área tapa inferior:</t>
  </si>
  <si>
    <t xml:space="preserve"> Láminas de acero de 1,5x3 (m)</t>
  </si>
  <si>
    <t>m2</t>
  </si>
  <si>
    <t xml:space="preserve">Para hacer </t>
  </si>
  <si>
    <t>extintores se necesitan</t>
  </si>
  <si>
    <t>láminas</t>
  </si>
  <si>
    <t>Área de las láminas:</t>
  </si>
  <si>
    <t>Sección</t>
  </si>
  <si>
    <t>Alimentación</t>
  </si>
  <si>
    <t>Desperdicios</t>
  </si>
  <si>
    <t>Producción seccional</t>
  </si>
  <si>
    <t>Área tapa superior (agujereada):</t>
  </si>
  <si>
    <t>Desperdicio no recuperable por lámina</t>
  </si>
  <si>
    <t>Área cilindro</t>
  </si>
  <si>
    <t>Área tapa superior</t>
  </si>
  <si>
    <t>Área tapa inferior</t>
  </si>
  <si>
    <t>por lámina</t>
  </si>
  <si>
    <t>*Unidades en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</si>
</sst>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Border="1"/>
    <xf numFmtId="0" fontId="0" fillId="0" borderId="9" xfId="0" applyBorder="1" applyAlignment="1"/>
    <xf numFmtId="10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10" fontId="0" fillId="0" borderId="15" xfId="0" applyNumberFormat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3" borderId="14" xfId="0" applyFill="1" applyBorder="1"/>
    <xf numFmtId="0" fontId="0" fillId="4" borderId="14" xfId="0" applyFill="1" applyBorder="1"/>
    <xf numFmtId="10" fontId="0" fillId="3" borderId="15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/>
    <xf numFmtId="10" fontId="0" fillId="0" borderId="21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4" fillId="0" borderId="0" xfId="0" applyFont="1"/>
    <xf numFmtId="0" fontId="0" fillId="5" borderId="1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a%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erdicios"/>
      <sheetName val="Ritmo trabajo"/>
      <sheetName val="Capacidades"/>
      <sheetName val="Stock PT"/>
      <sheetName val="Ev.  Prod."/>
      <sheetName val="Consmo MP"/>
      <sheetName val="Ventas"/>
      <sheetName val="Stock MP"/>
      <sheetName val="Resumen"/>
    </sheetNames>
    <sheetDataSet>
      <sheetData sheetId="0" refreshError="1"/>
      <sheetData sheetId="1">
        <row r="10">
          <cell r="F10">
            <v>2320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showGridLines="0" tabSelected="1" workbookViewId="0">
      <selection activeCell="H28" sqref="H28"/>
    </sheetView>
  </sheetViews>
  <sheetFormatPr baseColWidth="10" defaultRowHeight="15" x14ac:dyDescent="0.25"/>
  <cols>
    <col min="3" max="3" width="6.85546875" customWidth="1"/>
    <col min="12" max="12" width="11.85546875" bestFit="1" customWidth="1"/>
  </cols>
  <sheetData>
    <row r="2" spans="2:12" ht="15.75" x14ac:dyDescent="0.25">
      <c r="B2" s="46" t="s">
        <v>41</v>
      </c>
    </row>
    <row r="4" spans="2:12" x14ac:dyDescent="0.25">
      <c r="D4" s="6" t="s">
        <v>45</v>
      </c>
      <c r="E4" s="41">
        <f>0.474*0.365</f>
        <v>0.17301</v>
      </c>
      <c r="F4" t="s">
        <v>48</v>
      </c>
      <c r="G4">
        <v>24</v>
      </c>
      <c r="H4" t="s">
        <v>62</v>
      </c>
      <c r="I4">
        <v>1008</v>
      </c>
    </row>
    <row r="5" spans="2:12" x14ac:dyDescent="0.25">
      <c r="D5" s="6" t="s">
        <v>57</v>
      </c>
      <c r="E5" s="41">
        <f>PI()*(0.084^2-0.0175^2)</f>
        <v>2.1204965013567709E-2</v>
      </c>
      <c r="F5" t="s">
        <v>48</v>
      </c>
      <c r="G5">
        <v>136</v>
      </c>
      <c r="H5" t="s">
        <v>62</v>
      </c>
      <c r="I5">
        <v>180</v>
      </c>
    </row>
    <row r="6" spans="2:12" x14ac:dyDescent="0.25">
      <c r="D6" s="6" t="s">
        <v>46</v>
      </c>
      <c r="E6" s="41">
        <f>PI()*0.08^2</f>
        <v>2.0106192982974676E-2</v>
      </c>
      <c r="F6" t="s">
        <v>48</v>
      </c>
      <c r="G6">
        <v>162</v>
      </c>
      <c r="H6" t="s">
        <v>62</v>
      </c>
      <c r="I6">
        <v>156</v>
      </c>
    </row>
    <row r="8" spans="2:12" x14ac:dyDescent="0.25">
      <c r="L8" s="6" t="s">
        <v>58</v>
      </c>
    </row>
    <row r="9" spans="2:12" x14ac:dyDescent="0.25">
      <c r="B9" t="s">
        <v>47</v>
      </c>
      <c r="K9" s="6" t="s">
        <v>59</v>
      </c>
      <c r="L9" s="41">
        <f>$D$11-E4*G4</f>
        <v>0.34776000000000007</v>
      </c>
    </row>
    <row r="10" spans="2:12" x14ac:dyDescent="0.25">
      <c r="B10" s="6" t="s">
        <v>49</v>
      </c>
      <c r="C10" s="42">
        <v>24000</v>
      </c>
      <c r="D10" s="43" t="s">
        <v>50</v>
      </c>
      <c r="E10" s="43"/>
      <c r="F10" s="42">
        <v>1344</v>
      </c>
      <c r="G10" t="s">
        <v>51</v>
      </c>
      <c r="K10" s="6" t="s">
        <v>60</v>
      </c>
      <c r="L10" s="41">
        <f>$D$11-E5*G5</f>
        <v>1.6161247581547915</v>
      </c>
    </row>
    <row r="11" spans="2:12" x14ac:dyDescent="0.25">
      <c r="C11" s="6" t="s">
        <v>52</v>
      </c>
      <c r="D11">
        <f>1.5*3</f>
        <v>4.5</v>
      </c>
      <c r="E11" t="s">
        <v>48</v>
      </c>
      <c r="K11" s="6" t="s">
        <v>61</v>
      </c>
      <c r="L11" s="41">
        <f>$D$11-E6*G6</f>
        <v>1.2427967367581023</v>
      </c>
    </row>
    <row r="15" spans="2:12" x14ac:dyDescent="0.25">
      <c r="B15" s="47" t="s">
        <v>53</v>
      </c>
      <c r="C15" s="47" t="s">
        <v>54</v>
      </c>
      <c r="D15" s="47"/>
      <c r="E15" s="47" t="s">
        <v>55</v>
      </c>
      <c r="F15" s="47"/>
      <c r="G15" s="47"/>
      <c r="H15" s="47"/>
      <c r="I15" s="47" t="s">
        <v>56</v>
      </c>
      <c r="J15" s="47"/>
    </row>
    <row r="16" spans="2:12" x14ac:dyDescent="0.25">
      <c r="B16" s="47"/>
      <c r="C16" s="47"/>
      <c r="D16" s="47"/>
      <c r="E16" s="47" t="s">
        <v>43</v>
      </c>
      <c r="F16" s="47"/>
      <c r="G16" s="47" t="s">
        <v>44</v>
      </c>
      <c r="H16" s="47"/>
      <c r="I16" s="47"/>
      <c r="J16" s="47"/>
    </row>
    <row r="17" spans="2:10" x14ac:dyDescent="0.25">
      <c r="B17" s="44" t="s">
        <v>42</v>
      </c>
      <c r="C17" s="45">
        <f>F10*D11</f>
        <v>6048</v>
      </c>
      <c r="D17" s="45"/>
      <c r="E17" s="45">
        <f>C17-I17-G17</f>
        <v>72.178062175769583</v>
      </c>
      <c r="F17" s="45"/>
      <c r="G17" s="45">
        <f>L9*(I4-1)+L10*(I5-1)+L11*(I6-1)</f>
        <v>832.11414590721347</v>
      </c>
      <c r="H17" s="45"/>
      <c r="I17" s="45">
        <f>C10*(E4+E5+E6)</f>
        <v>5143.7077919170169</v>
      </c>
      <c r="J17" s="45"/>
    </row>
    <row r="18" spans="2:10" x14ac:dyDescent="0.25">
      <c r="B18" t="s">
        <v>63</v>
      </c>
    </row>
  </sheetData>
  <mergeCells count="11">
    <mergeCell ref="C15:D16"/>
    <mergeCell ref="B15:B16"/>
    <mergeCell ref="C17:D17"/>
    <mergeCell ref="E17:F17"/>
    <mergeCell ref="G17:H17"/>
    <mergeCell ref="I17:J17"/>
    <mergeCell ref="D10:E10"/>
    <mergeCell ref="E15:H15"/>
    <mergeCell ref="E16:F16"/>
    <mergeCell ref="G16:H16"/>
    <mergeCell ref="I15:J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showGridLines="0" workbookViewId="0">
      <selection activeCell="E39" sqref="E39"/>
    </sheetView>
  </sheetViews>
  <sheetFormatPr baseColWidth="10" defaultRowHeight="15" x14ac:dyDescent="0.25"/>
  <sheetData>
    <row r="2" spans="2:9" ht="21" x14ac:dyDescent="0.35">
      <c r="B2" s="1" t="s">
        <v>0</v>
      </c>
      <c r="C2" s="1"/>
    </row>
    <row r="4" spans="2:9" x14ac:dyDescent="0.25">
      <c r="B4" s="2" t="s">
        <v>1</v>
      </c>
      <c r="C4" s="2"/>
    </row>
    <row r="5" spans="2:9" x14ac:dyDescent="0.25">
      <c r="D5">
        <v>1</v>
      </c>
      <c r="E5" t="s">
        <v>2</v>
      </c>
      <c r="G5">
        <v>365</v>
      </c>
      <c r="H5" t="s">
        <v>3</v>
      </c>
    </row>
    <row r="6" spans="2:9" x14ac:dyDescent="0.25">
      <c r="D6">
        <v>8</v>
      </c>
      <c r="E6" t="s">
        <v>4</v>
      </c>
      <c r="F6" s="3"/>
      <c r="G6">
        <v>15</v>
      </c>
      <c r="H6" s="4" t="s">
        <v>5</v>
      </c>
      <c r="I6" s="4"/>
    </row>
    <row r="7" spans="2:9" x14ac:dyDescent="0.25">
      <c r="D7">
        <v>6</v>
      </c>
      <c r="E7" s="5" t="s">
        <v>6</v>
      </c>
      <c r="F7" s="5"/>
      <c r="G7">
        <v>10</v>
      </c>
      <c r="H7" s="4" t="s">
        <v>7</v>
      </c>
      <c r="I7" s="4"/>
    </row>
    <row r="8" spans="2:9" x14ac:dyDescent="0.25">
      <c r="G8">
        <v>50</v>
      </c>
      <c r="H8" t="s">
        <v>8</v>
      </c>
    </row>
    <row r="10" spans="2:9" x14ac:dyDescent="0.25">
      <c r="C10" s="6"/>
      <c r="D10" s="7"/>
      <c r="E10" s="7" t="s">
        <v>9</v>
      </c>
      <c r="F10" s="8">
        <f>D5*D6*(G5-G6-G7-G8)</f>
        <v>2320</v>
      </c>
      <c r="G10" s="8" t="s">
        <v>10</v>
      </c>
    </row>
    <row r="16" spans="2:9" x14ac:dyDescent="0.25">
      <c r="B16" s="5"/>
      <c r="C16" s="5"/>
      <c r="D16" s="5"/>
      <c r="E16" s="5"/>
    </row>
  </sheetData>
  <mergeCells count="4">
    <mergeCell ref="B2:C2"/>
    <mergeCell ref="B4:C4"/>
    <mergeCell ref="H6:I6"/>
    <mergeCell ref="H7:I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showGridLines="0" workbookViewId="0">
      <selection activeCell="B37" sqref="B37"/>
    </sheetView>
  </sheetViews>
  <sheetFormatPr baseColWidth="10" defaultRowHeight="15" x14ac:dyDescent="0.25"/>
  <cols>
    <col min="6" max="6" width="12" bestFit="1" customWidth="1"/>
    <col min="7" max="7" width="13.42578125" bestFit="1" customWidth="1"/>
    <col min="8" max="8" width="14.7109375" bestFit="1" customWidth="1"/>
    <col min="9" max="9" width="16.5703125" style="10" customWidth="1"/>
    <col min="11" max="11" width="5.5703125" customWidth="1"/>
  </cols>
  <sheetData>
    <row r="2" spans="2:9" ht="21.75" thickBot="1" x14ac:dyDescent="0.4">
      <c r="B2" s="9" t="s">
        <v>11</v>
      </c>
    </row>
    <row r="3" spans="2:9" ht="30" customHeight="1" thickBot="1" x14ac:dyDescent="0.3">
      <c r="B3" s="11" t="s">
        <v>12</v>
      </c>
      <c r="C3" s="12"/>
      <c r="D3" s="12"/>
      <c r="E3" s="13"/>
      <c r="F3" s="14" t="s">
        <v>13</v>
      </c>
      <c r="G3" s="14" t="s">
        <v>14</v>
      </c>
      <c r="H3" s="15" t="s">
        <v>15</v>
      </c>
      <c r="I3" s="16" t="s">
        <v>16</v>
      </c>
    </row>
    <row r="4" spans="2:9" x14ac:dyDescent="0.25">
      <c r="B4" s="17" t="s">
        <v>17</v>
      </c>
      <c r="C4" s="18"/>
      <c r="D4" s="18"/>
      <c r="E4" s="19"/>
      <c r="F4" s="20">
        <v>78</v>
      </c>
      <c r="G4" s="21">
        <f>F4*'[1]Ritmo trabajo'!$F$10</f>
        <v>180960</v>
      </c>
      <c r="H4" s="20">
        <v>24000</v>
      </c>
      <c r="I4" s="22">
        <f>H4/G4</f>
        <v>0.13262599469496023</v>
      </c>
    </row>
    <row r="5" spans="2:9" x14ac:dyDescent="0.25">
      <c r="B5" s="23" t="s">
        <v>18</v>
      </c>
      <c r="C5" s="24"/>
      <c r="D5" s="24"/>
      <c r="E5" s="25"/>
      <c r="F5" s="26">
        <v>144</v>
      </c>
      <c r="G5" s="26">
        <f>F5*'[1]Ritmo trabajo'!$F$10</f>
        <v>334080</v>
      </c>
      <c r="H5" s="26">
        <v>24000</v>
      </c>
      <c r="I5" s="27">
        <f t="shared" ref="I5:I26" si="0">H5/G5</f>
        <v>7.183908045977011E-2</v>
      </c>
    </row>
    <row r="6" spans="2:9" x14ac:dyDescent="0.25">
      <c r="B6" s="23" t="s">
        <v>19</v>
      </c>
      <c r="C6" s="24"/>
      <c r="D6" s="24"/>
      <c r="E6" s="25"/>
      <c r="F6" s="26">
        <v>48</v>
      </c>
      <c r="G6" s="26">
        <f>F6*'[1]Ritmo trabajo'!$F$10</f>
        <v>111360</v>
      </c>
      <c r="H6" s="26">
        <v>24000</v>
      </c>
      <c r="I6" s="27">
        <f t="shared" si="0"/>
        <v>0.21551724137931033</v>
      </c>
    </row>
    <row r="7" spans="2:9" x14ac:dyDescent="0.25">
      <c r="B7" s="23" t="s">
        <v>20</v>
      </c>
      <c r="C7" s="24"/>
      <c r="D7" s="24"/>
      <c r="E7" s="25"/>
      <c r="F7" s="26">
        <v>225</v>
      </c>
      <c r="G7" s="26">
        <f>F7*'[1]Ritmo trabajo'!$F$10</f>
        <v>522000</v>
      </c>
      <c r="H7" s="26">
        <v>24000</v>
      </c>
      <c r="I7" s="27">
        <f t="shared" si="0"/>
        <v>4.5977011494252873E-2</v>
      </c>
    </row>
    <row r="8" spans="2:9" x14ac:dyDescent="0.25">
      <c r="B8" s="23" t="s">
        <v>21</v>
      </c>
      <c r="C8" s="24"/>
      <c r="D8" s="24"/>
      <c r="E8" s="25"/>
      <c r="F8" s="26">
        <v>144</v>
      </c>
      <c r="G8" s="26">
        <f>F8*'[1]Ritmo trabajo'!$F$10</f>
        <v>334080</v>
      </c>
      <c r="H8" s="26">
        <v>24000</v>
      </c>
      <c r="I8" s="27">
        <f t="shared" si="0"/>
        <v>7.183908045977011E-2</v>
      </c>
    </row>
    <row r="9" spans="2:9" x14ac:dyDescent="0.25">
      <c r="B9" s="23" t="s">
        <v>22</v>
      </c>
      <c r="C9" s="24"/>
      <c r="D9" s="24"/>
      <c r="E9" s="25"/>
      <c r="F9" s="26">
        <v>120</v>
      </c>
      <c r="G9" s="26">
        <f>F9*'[1]Ritmo trabajo'!$F$10</f>
        <v>278400</v>
      </c>
      <c r="H9" s="26">
        <v>24000</v>
      </c>
      <c r="I9" s="27">
        <f t="shared" si="0"/>
        <v>8.6206896551724144E-2</v>
      </c>
    </row>
    <row r="10" spans="2:9" x14ac:dyDescent="0.25">
      <c r="B10" s="23" t="s">
        <v>23</v>
      </c>
      <c r="C10" s="24"/>
      <c r="D10" s="24"/>
      <c r="E10" s="25"/>
      <c r="F10" s="26">
        <v>72</v>
      </c>
      <c r="G10" s="26">
        <f>F10*'[1]Ritmo trabajo'!$F$10</f>
        <v>167040</v>
      </c>
      <c r="H10" s="26">
        <v>24000</v>
      </c>
      <c r="I10" s="27">
        <f t="shared" si="0"/>
        <v>0.14367816091954022</v>
      </c>
    </row>
    <row r="11" spans="2:9" x14ac:dyDescent="0.25">
      <c r="B11" s="23" t="s">
        <v>24</v>
      </c>
      <c r="C11" s="24"/>
      <c r="D11" s="24"/>
      <c r="E11" s="25"/>
      <c r="F11" s="26">
        <v>40</v>
      </c>
      <c r="G11" s="26">
        <f>F11*'[1]Ritmo trabajo'!$F$10</f>
        <v>92800</v>
      </c>
      <c r="H11" s="26">
        <v>24000</v>
      </c>
      <c r="I11" s="27">
        <f t="shared" si="0"/>
        <v>0.25862068965517243</v>
      </c>
    </row>
    <row r="12" spans="2:9" x14ac:dyDescent="0.25">
      <c r="B12" s="23" t="s">
        <v>25</v>
      </c>
      <c r="C12" s="24"/>
      <c r="D12" s="24"/>
      <c r="E12" s="25"/>
      <c r="F12" s="26">
        <v>300</v>
      </c>
      <c r="G12" s="26">
        <f>F12*'[1]Ritmo trabajo'!$F$10</f>
        <v>696000</v>
      </c>
      <c r="H12" s="26">
        <v>24000</v>
      </c>
      <c r="I12" s="27">
        <f t="shared" si="0"/>
        <v>3.4482758620689655E-2</v>
      </c>
    </row>
    <row r="13" spans="2:9" x14ac:dyDescent="0.25">
      <c r="B13" s="23" t="s">
        <v>26</v>
      </c>
      <c r="C13" s="24"/>
      <c r="D13" s="24"/>
      <c r="E13" s="25"/>
      <c r="F13" s="26">
        <v>120</v>
      </c>
      <c r="G13" s="26">
        <f>F13*'[1]Ritmo trabajo'!$F$10</f>
        <v>278400</v>
      </c>
      <c r="H13" s="26">
        <v>24000</v>
      </c>
      <c r="I13" s="27">
        <f t="shared" si="0"/>
        <v>8.6206896551724144E-2</v>
      </c>
    </row>
    <row r="14" spans="2:9" x14ac:dyDescent="0.25">
      <c r="B14" s="23" t="s">
        <v>27</v>
      </c>
      <c r="C14" s="24"/>
      <c r="D14" s="24"/>
      <c r="E14" s="25"/>
      <c r="F14" s="26">
        <v>120</v>
      </c>
      <c r="G14" s="26">
        <f>F14*'[1]Ritmo trabajo'!$F$10</f>
        <v>278400</v>
      </c>
      <c r="H14" s="26">
        <v>24000</v>
      </c>
      <c r="I14" s="27">
        <f t="shared" si="0"/>
        <v>8.6206896551724144E-2</v>
      </c>
    </row>
    <row r="15" spans="2:9" x14ac:dyDescent="0.25">
      <c r="B15" s="23" t="s">
        <v>28</v>
      </c>
      <c r="C15" s="24"/>
      <c r="D15" s="24"/>
      <c r="E15" s="25"/>
      <c r="F15" s="26">
        <v>103</v>
      </c>
      <c r="G15" s="26">
        <f>F15*'[1]Ritmo trabajo'!$F$10</f>
        <v>238960</v>
      </c>
      <c r="H15" s="26">
        <v>24000</v>
      </c>
      <c r="I15" s="27">
        <f t="shared" si="0"/>
        <v>0.1004352192835621</v>
      </c>
    </row>
    <row r="16" spans="2:9" x14ac:dyDescent="0.25">
      <c r="B16" s="23" t="s">
        <v>29</v>
      </c>
      <c r="C16" s="24"/>
      <c r="D16" s="24"/>
      <c r="E16" s="25"/>
      <c r="F16" s="26">
        <v>87</v>
      </c>
      <c r="G16" s="26">
        <f>F16*'[1]Ritmo trabajo'!$F$10</f>
        <v>201840</v>
      </c>
      <c r="H16" s="26">
        <v>24000</v>
      </c>
      <c r="I16" s="27">
        <f t="shared" si="0"/>
        <v>0.11890606420927467</v>
      </c>
    </row>
    <row r="17" spans="2:11" x14ac:dyDescent="0.25">
      <c r="B17" s="23" t="s">
        <v>30</v>
      </c>
      <c r="C17" s="24"/>
      <c r="D17" s="24"/>
      <c r="E17" s="25"/>
      <c r="F17" s="26">
        <v>156</v>
      </c>
      <c r="G17" s="26">
        <f>F17*'[1]Ritmo trabajo'!$F$10</f>
        <v>361920</v>
      </c>
      <c r="H17" s="26">
        <v>24000</v>
      </c>
      <c r="I17" s="27">
        <f t="shared" si="0"/>
        <v>6.6312997347480113E-2</v>
      </c>
    </row>
    <row r="18" spans="2:11" x14ac:dyDescent="0.25">
      <c r="B18" s="23" t="s">
        <v>31</v>
      </c>
      <c r="C18" s="24"/>
      <c r="D18" s="24"/>
      <c r="E18" s="25"/>
      <c r="F18" s="26">
        <v>75</v>
      </c>
      <c r="G18" s="26">
        <f>F18*'[1]Ritmo trabajo'!$F$10</f>
        <v>174000</v>
      </c>
      <c r="H18" s="26">
        <v>24000</v>
      </c>
      <c r="I18" s="27">
        <f t="shared" si="0"/>
        <v>0.13793103448275862</v>
      </c>
    </row>
    <row r="19" spans="2:11" x14ac:dyDescent="0.25">
      <c r="B19" s="23" t="s">
        <v>32</v>
      </c>
      <c r="C19" s="24"/>
      <c r="D19" s="24"/>
      <c r="E19" s="25"/>
      <c r="F19" s="26">
        <v>87</v>
      </c>
      <c r="G19" s="26">
        <f>F19*'[1]Ritmo trabajo'!$F$10</f>
        <v>201840</v>
      </c>
      <c r="H19" s="26">
        <v>24000</v>
      </c>
      <c r="I19" s="27">
        <f t="shared" si="0"/>
        <v>0.11890606420927467</v>
      </c>
    </row>
    <row r="20" spans="2:11" x14ac:dyDescent="0.25">
      <c r="B20" s="23" t="s">
        <v>33</v>
      </c>
      <c r="C20" s="24"/>
      <c r="D20" s="24"/>
      <c r="E20" s="25"/>
      <c r="F20" s="26">
        <v>257</v>
      </c>
      <c r="G20" s="26">
        <f>F20*'[1]Ritmo trabajo'!$F$10</f>
        <v>596240</v>
      </c>
      <c r="H20" s="26">
        <v>24000</v>
      </c>
      <c r="I20" s="27">
        <f t="shared" si="0"/>
        <v>4.025224741714746E-2</v>
      </c>
    </row>
    <row r="21" spans="2:11" ht="15.75" thickBot="1" x14ac:dyDescent="0.3">
      <c r="B21" s="23" t="s">
        <v>34</v>
      </c>
      <c r="C21" s="24"/>
      <c r="D21" s="24"/>
      <c r="E21" s="25"/>
      <c r="F21" s="26">
        <v>33</v>
      </c>
      <c r="G21" s="26">
        <f>F21*'[1]Ritmo trabajo'!$F$10</f>
        <v>76560</v>
      </c>
      <c r="H21" s="26">
        <v>24000</v>
      </c>
      <c r="I21" s="27">
        <f t="shared" si="0"/>
        <v>0.31347962382445144</v>
      </c>
    </row>
    <row r="22" spans="2:11" ht="15.75" thickBot="1" x14ac:dyDescent="0.3">
      <c r="B22" s="28" t="s">
        <v>35</v>
      </c>
      <c r="C22" s="29"/>
      <c r="D22" s="29"/>
      <c r="E22" s="30"/>
      <c r="F22" s="31">
        <v>30</v>
      </c>
      <c r="G22" s="31">
        <f>F22*'[1]Ritmo trabajo'!$F$10</f>
        <v>69600</v>
      </c>
      <c r="H22" s="32">
        <v>24000</v>
      </c>
      <c r="I22" s="33">
        <f t="shared" si="0"/>
        <v>0.34482758620689657</v>
      </c>
      <c r="J22" s="34" t="s">
        <v>36</v>
      </c>
      <c r="K22" s="35"/>
    </row>
    <row r="23" spans="2:11" x14ac:dyDescent="0.25">
      <c r="B23" s="23" t="s">
        <v>37</v>
      </c>
      <c r="C23" s="24"/>
      <c r="D23" s="24"/>
      <c r="E23" s="25"/>
      <c r="F23" s="26">
        <v>200</v>
      </c>
      <c r="G23" s="26">
        <f>F23*'[1]Ritmo trabajo'!$F$10</f>
        <v>464000</v>
      </c>
      <c r="H23" s="26">
        <v>24000</v>
      </c>
      <c r="I23" s="27">
        <f t="shared" si="0"/>
        <v>5.1724137931034482E-2</v>
      </c>
    </row>
    <row r="24" spans="2:11" x14ac:dyDescent="0.25">
      <c r="B24" s="23" t="s">
        <v>38</v>
      </c>
      <c r="C24" s="24"/>
      <c r="D24" s="24"/>
      <c r="E24" s="25"/>
      <c r="F24" s="26">
        <v>40</v>
      </c>
      <c r="G24" s="26">
        <f>F24*'[1]Ritmo trabajo'!$F$10</f>
        <v>92800</v>
      </c>
      <c r="H24" s="26">
        <v>24000</v>
      </c>
      <c r="I24" s="27">
        <f t="shared" si="0"/>
        <v>0.25862068965517243</v>
      </c>
    </row>
    <row r="25" spans="2:11" x14ac:dyDescent="0.25">
      <c r="B25" s="23" t="s">
        <v>39</v>
      </c>
      <c r="C25" s="24"/>
      <c r="D25" s="24"/>
      <c r="E25" s="25"/>
      <c r="F25" s="26">
        <v>60</v>
      </c>
      <c r="G25" s="26">
        <f>F25*'[1]Ritmo trabajo'!$F$10</f>
        <v>139200</v>
      </c>
      <c r="H25" s="26">
        <v>24000</v>
      </c>
      <c r="I25" s="27">
        <f t="shared" si="0"/>
        <v>0.17241379310344829</v>
      </c>
    </row>
    <row r="26" spans="2:11" ht="15.75" thickBot="1" x14ac:dyDescent="0.3">
      <c r="B26" s="36" t="s">
        <v>40</v>
      </c>
      <c r="C26" s="37"/>
      <c r="D26" s="37"/>
      <c r="E26" s="38"/>
      <c r="F26" s="39">
        <v>29</v>
      </c>
      <c r="G26" s="39">
        <f>F26*'[1]Ritmo trabajo'!$F$10</f>
        <v>67280</v>
      </c>
      <c r="H26" s="39">
        <v>24000</v>
      </c>
      <c r="I26" s="40">
        <f t="shared" si="0"/>
        <v>0.356718192627824</v>
      </c>
    </row>
  </sheetData>
  <mergeCells count="25">
    <mergeCell ref="B26:E26"/>
    <mergeCell ref="B21:E21"/>
    <mergeCell ref="B22:E22"/>
    <mergeCell ref="J22:K22"/>
    <mergeCell ref="B23:E23"/>
    <mergeCell ref="B24:E24"/>
    <mergeCell ref="B25:E25"/>
    <mergeCell ref="B15:E15"/>
    <mergeCell ref="B16:E16"/>
    <mergeCell ref="B17:E17"/>
    <mergeCell ref="B18:E18"/>
    <mergeCell ref="B19:E19"/>
    <mergeCell ref="B20:E20"/>
    <mergeCell ref="B9:E9"/>
    <mergeCell ref="B10:E10"/>
    <mergeCell ref="B11:E11"/>
    <mergeCell ref="B12:E12"/>
    <mergeCell ref="B13:E13"/>
    <mergeCell ref="B14:E14"/>
    <mergeCell ref="B3:E3"/>
    <mergeCell ref="B4:E4"/>
    <mergeCell ref="B5:E5"/>
    <mergeCell ref="B6:E6"/>
    <mergeCell ref="B7:E7"/>
    <mergeCell ref="B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Desperdicios</vt:lpstr>
      <vt:lpstr>Ritmo trabajo</vt:lpstr>
      <vt:lpstr>Capacidades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saenz</dc:creator>
  <cp:lastModifiedBy>santiago saenz</cp:lastModifiedBy>
  <dcterms:created xsi:type="dcterms:W3CDTF">2016-07-01T17:33:39Z</dcterms:created>
  <dcterms:modified xsi:type="dcterms:W3CDTF">2016-07-01T20:21:34Z</dcterms:modified>
</cp:coreProperties>
</file>