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15D3A941-A505-4931-882B-1BE4ED2EC291}" xr6:coauthVersionLast="43" xr6:coauthVersionMax="43" xr10:uidLastSave="{00000000-0000-0000-0000-000000000000}"/>
  <bookViews>
    <workbookView xWindow="-120" yWindow="-120" windowWidth="20730" windowHeight="11160" xr2:uid="{00000000-000D-0000-FFFF-FFFF00000000}"/>
  </bookViews>
  <sheets>
    <sheet name="Ejercicios 6-11" sheetId="5"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0" i="5" l="1"/>
  <c r="E63" i="5"/>
  <c r="E62" i="5"/>
  <c r="D86" i="5"/>
  <c r="E72" i="5"/>
  <c r="E65" i="5"/>
  <c r="F57" i="5"/>
  <c r="F56" i="5"/>
  <c r="D54" i="5"/>
  <c r="F48" i="5"/>
  <c r="F47" i="5"/>
  <c r="F49" i="5" s="1"/>
  <c r="F51" i="5" s="1"/>
  <c r="D43" i="5"/>
  <c r="E27" i="5"/>
  <c r="E25" i="5"/>
  <c r="E5" i="5"/>
  <c r="E14" i="5" s="1"/>
  <c r="E9" i="5"/>
  <c r="F9" i="5"/>
  <c r="G9" i="5" l="1"/>
  <c r="G10" i="5" s="1"/>
  <c r="E16" i="5" s="1"/>
</calcChain>
</file>

<file path=xl/sharedStrings.xml><?xml version="1.0" encoding="utf-8"?>
<sst xmlns="http://schemas.openxmlformats.org/spreadsheetml/2006/main" count="432" uniqueCount="105">
  <si>
    <t>Resolución:</t>
  </si>
  <si>
    <t>6- DETERMINAR LA EVOLUCION DE LA PRODUCCION durante el período de análisis del proyecto (en este caso "vida útil" del mismo).</t>
  </si>
  <si>
    <t>b) volúmen de la producción durante el período de puesta en marcha:</t>
  </si>
  <si>
    <t>Mes</t>
  </si>
  <si>
    <t>Ritmo de producción al inicio [%]</t>
  </si>
  <si>
    <t>Ritmo de producción final [%]</t>
  </si>
  <si>
    <t>Producción promedio [%]</t>
  </si>
  <si>
    <t xml:space="preserve"> c) volúmen de producción durante el resto del año 1:</t>
  </si>
  <si>
    <t>d) volúmen de producción en el año 1:</t>
  </si>
  <si>
    <t>e) volúmen de producción anual en los años 2 al 10:</t>
  </si>
  <si>
    <t>a) volúmen de producción semanal promedio, en estado de régimen:</t>
  </si>
  <si>
    <t>c) Este stock se forma en el período de puesta en marcha, y se mantendrá cte., aunque permanente renovado.</t>
  </si>
  <si>
    <t>d) Si la empresa estuviera en marcha se hará referencia al volumen del stock para las fechas de cierre de balance.</t>
  </si>
  <si>
    <t>8- DETERMINAR LA EVOLUCION DE LAS VENTAS DURANTE LA VIDA UTIL DEL PROYECTO, en unidades.</t>
  </si>
  <si>
    <t>a) venta del año 1:</t>
  </si>
  <si>
    <t>b) venta de los años 2 a 10:</t>
  </si>
  <si>
    <t>a) consumo de materia prima para realizar la producción del año:</t>
  </si>
  <si>
    <t>b) consumo de materia prima en la mercadería en proceso:</t>
  </si>
  <si>
    <t>c) consumo total de materia prima en el año 1:</t>
  </si>
  <si>
    <t>10- DETERMINAR EL STOCK PROMEDIO DE MATERIA PRIMA Y EL PROGRAMA DE COMPRAS</t>
  </si>
  <si>
    <t>a) stock mínimo de materia prima:</t>
  </si>
  <si>
    <t>b) variación del stock de materia prima durante el año y programa de compras:</t>
  </si>
  <si>
    <t>al fin del mes</t>
  </si>
  <si>
    <t>Enero</t>
  </si>
  <si>
    <t>Julio</t>
  </si>
  <si>
    <t>Febrero</t>
  </si>
  <si>
    <t>Agosto</t>
  </si>
  <si>
    <t>Marzo</t>
  </si>
  <si>
    <t>Septiembre</t>
  </si>
  <si>
    <t>Abril</t>
  </si>
  <si>
    <t>Octubre</t>
  </si>
  <si>
    <t>Mayo</t>
  </si>
  <si>
    <t>Noviembre</t>
  </si>
  <si>
    <t>Junio</t>
  </si>
  <si>
    <t>Diciembre</t>
  </si>
  <si>
    <t>c) stock promedio:</t>
  </si>
  <si>
    <t xml:space="preserve">11- REALIZAR EL CUADRO RESUMEN DEL PROGRAMA GENERAL DE EVOLUCION -Se indicará el ejercicio donde se desarrolla el tema: </t>
  </si>
  <si>
    <t>Ventas</t>
  </si>
  <si>
    <t>U de medida</t>
  </si>
  <si>
    <t>Período de inst.</t>
  </si>
  <si>
    <t>Año 1</t>
  </si>
  <si>
    <t>Años 2 a 5</t>
  </si>
  <si>
    <t>Stock promedio de elaborado</t>
  </si>
  <si>
    <t>Producción</t>
  </si>
  <si>
    <t>Desperdicio no recuperables</t>
  </si>
  <si>
    <t>En curso y semielaborado</t>
  </si>
  <si>
    <t>Consumo de materia prima</t>
  </si>
  <si>
    <t>Stock de materia prima</t>
  </si>
  <si>
    <t>Compra de materia prima</t>
  </si>
  <si>
    <t>kg</t>
  </si>
  <si>
    <t>Û</t>
  </si>
  <si>
    <t>a) volúmen de producción mensual en estado de régimen (promedio):</t>
  </si>
  <si>
    <t>kg / mes</t>
  </si>
  <si>
    <t>Producción mensual promedio [kg]</t>
  </si>
  <si>
    <t>Producción propuesta [kg]</t>
  </si>
  <si>
    <t>Total =</t>
  </si>
  <si>
    <t>12 meses - 1 mes =</t>
  </si>
  <si>
    <t>11 meses</t>
  </si>
  <si>
    <t>7200 / 12 meses =</t>
  </si>
  <si>
    <t>600 kg/mes x 11 meses =</t>
  </si>
  <si>
    <t>Semanas / año :</t>
  </si>
  <si>
    <t>semanas / año</t>
  </si>
  <si>
    <t>7200 kg/año / 52 semanas/año =</t>
  </si>
  <si>
    <t>kg / semana</t>
  </si>
  <si>
    <t>b) Stock promedio de elaborado: Se determinará el stock promedio teniendo en cuenta que se trata de una empresa nueva. El stock ha de variar entre 0 y 138 kg, es decir</t>
  </si>
  <si>
    <r>
      <t xml:space="preserve">7- DETERMINAR EL STOCK PROMEDIO DE PRODUCTO ELABORADO, </t>
    </r>
    <r>
      <rPr>
        <sz val="11"/>
        <rFont val="Calibri"/>
        <family val="2"/>
      </rPr>
      <t>teniendo en cuenta que durante el año se mantiene un ritmo uniforme de entregas cada 1 semana y se tiene un stock de seguridad de 0 semana.</t>
    </r>
  </si>
  <si>
    <t>remeras</t>
  </si>
  <si>
    <t>300 kg + 6900 kg =</t>
  </si>
  <si>
    <r>
      <rPr>
        <b/>
        <u/>
        <sz val="11"/>
        <rFont val="Calibri"/>
        <family val="2"/>
      </rPr>
      <t xml:space="preserve">Resolución: </t>
    </r>
    <r>
      <rPr>
        <sz val="11"/>
        <rFont val="Calibri"/>
      </rPr>
      <t>A base de la información elaborada se puede determinar.</t>
    </r>
  </si>
  <si>
    <t>ciclos de elaboración</t>
  </si>
  <si>
    <t>-El ciclo de elaboración demanda 6 días de ritmo normal (desde el ingreso de la materia prima al  sector operativo hasta la salida del producto al depósito de elaborado). Por lo tanto, los ciclos de elaboración anuales para este proyecto son:</t>
  </si>
  <si>
    <t>352 días activos al año /  6 =</t>
  </si>
  <si>
    <t>en el primer mes (puesta en marcha)</t>
  </si>
  <si>
    <t>300 x 1,2 =</t>
  </si>
  <si>
    <t>en los 11 meses restantes</t>
  </si>
  <si>
    <t>6600 x 1,17 =</t>
  </si>
  <si>
    <t>total materia prima para la producción</t>
  </si>
  <si>
    <t>volumen de la producción realizada en el año 1</t>
  </si>
  <si>
    <t>desperdicio no recuperable por la producción realizada</t>
  </si>
  <si>
    <t xml:space="preserve">- volumen de materia prima requerido: la alimentación del proceso durante el ciclo de elaboración (6 días) es: </t>
  </si>
  <si>
    <t>- esta mercaderia en curso y semielaborada está destinada a ser: (en régimen)</t>
  </si>
  <si>
    <t>8421 / 352 x 6 =</t>
  </si>
  <si>
    <t>144 / 1,155 =</t>
  </si>
  <si>
    <t>125 x 0,155 =</t>
  </si>
  <si>
    <t>total de materia prima en mercadería en curso y semielaborada :</t>
  </si>
  <si>
    <t>desperdicio no recuperable :</t>
  </si>
  <si>
    <t>producto elaborado :</t>
  </si>
  <si>
    <t>cada año :</t>
  </si>
  <si>
    <t>7200 x 1,155 =</t>
  </si>
  <si>
    <t>producción anual</t>
  </si>
  <si>
    <t>desperdicios no recuperables</t>
  </si>
  <si>
    <r>
      <rPr>
        <b/>
        <sz val="11"/>
        <color rgb="FF000000"/>
        <rFont val="Calibri"/>
        <family val="2"/>
      </rPr>
      <t>9-DETERMINAR EL CONSUMO DE MATERIA PRIMA PARA EL PROGRAMA DE PRODUCCION Y FORMACION DE LA MERCADERIA EN CURSO Y SEMIELABORADA</t>
    </r>
    <r>
      <rPr>
        <sz val="11"/>
        <color rgb="FF000000"/>
        <rFont val="Calibri"/>
        <family val="2"/>
      </rPr>
      <t>, teniendo en cuenta que durante el período de puesta en marcha, incluyendo la producción descartable, se produce porcentualmente un mayor adicional, según lo estima el tecnólogo.</t>
    </r>
  </si>
  <si>
    <r>
      <rPr>
        <b/>
        <u/>
        <sz val="11"/>
        <rFont val="Calibri"/>
        <family val="2"/>
      </rPr>
      <t>Resolución:</t>
    </r>
    <r>
      <rPr>
        <sz val="11"/>
        <rFont val="Calibri"/>
      </rPr>
      <t xml:space="preserve"> Año 1: El consumo de materia prima en este año está destinado a la producción realizada y a la formación de la mercadería en curso y semielaborada.</t>
    </r>
  </si>
  <si>
    <t>8316 / 12 =</t>
  </si>
  <si>
    <t>Stock max.</t>
  </si>
  <si>
    <t>Stock min.</t>
  </si>
  <si>
    <t>Stock promedio</t>
  </si>
  <si>
    <r>
      <rPr>
        <b/>
        <u/>
        <sz val="11"/>
        <rFont val="Calibri"/>
        <family val="2"/>
      </rPr>
      <t>Resolución:</t>
    </r>
    <r>
      <rPr>
        <sz val="11"/>
        <rFont val="Calibri"/>
      </rPr>
      <t xml:space="preserve"> En estado de régimen será (en toneladas): </t>
    </r>
  </si>
  <si>
    <t>stock [kg]</t>
  </si>
  <si>
    <t>compras [kg]</t>
  </si>
  <si>
    <t>u PT</t>
  </si>
  <si>
    <t>t MP</t>
  </si>
  <si>
    <t>para la mercadería en curso y semielaborada:</t>
  </si>
  <si>
    <t>para los productos elaborados:</t>
  </si>
  <si>
    <t>total consumo de materia prima en el año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</si>
</sst>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4">
    <font>
      <sz val="11"/>
      <color rgb="FF000000"/>
      <name val="Calibri"/>
    </font>
    <font>
      <sz val="11"/>
      <color theme="1"/>
      <name val="Calibri"/>
      <family val="2"/>
      <scheme val="minor"/>
    </font>
    <font>
      <sz val="11"/>
      <name val="Calibri"/>
    </font>
    <font>
      <sz val="11"/>
      <color rgb="FF000000"/>
      <name val="Calibri"/>
    </font>
    <font>
      <sz val="11"/>
      <color rgb="FF9C0006"/>
      <name val="Calibri"/>
      <family val="2"/>
      <scheme val="minor"/>
    </font>
    <font>
      <sz val="11"/>
      <color rgb="FF000000"/>
      <name val="Calibri"/>
      <family val="2"/>
    </font>
    <font>
      <b/>
      <sz val="11"/>
      <color theme="0"/>
      <name val="Calibri"/>
      <family val="2"/>
    </font>
    <font>
      <b/>
      <sz val="11"/>
      <color rgb="FF000000"/>
      <name val="Calibri"/>
      <family val="2"/>
    </font>
    <font>
      <b/>
      <i/>
      <sz val="11"/>
      <color rgb="FF000000"/>
      <name val="Symbol"/>
      <family val="1"/>
      <charset val="2"/>
    </font>
    <font>
      <b/>
      <i/>
      <sz val="11"/>
      <color rgb="FF000000"/>
      <name val="Calibri"/>
      <family val="2"/>
    </font>
    <font>
      <sz val="11"/>
      <name val="Calibri"/>
      <family val="2"/>
    </font>
    <font>
      <b/>
      <sz val="11"/>
      <name val="Calibri"/>
      <family val="2"/>
    </font>
    <font>
      <i/>
      <sz val="11"/>
      <name val="Calibri"/>
      <family val="2"/>
    </font>
    <font>
      <b/>
      <u/>
      <sz val="11"/>
      <name val="Calibri"/>
      <family val="2"/>
    </font>
  </fonts>
  <fills count="9">
    <fill>
      <patternFill patternType="none"/>
    </fill>
    <fill>
      <patternFill patternType="gray125"/>
    </fill>
    <fill>
      <patternFill patternType="solid">
        <fgColor rgb="FFFFC7CE"/>
      </patternFill>
    </fill>
    <fill>
      <patternFill patternType="solid">
        <fgColor rgb="FFFFFF00"/>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7030A0"/>
        <bgColor indexed="64"/>
      </patternFill>
    </fill>
  </fills>
  <borders count="3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9" fontId="3" fillId="0" borderId="0" applyFont="0" applyFill="0" applyBorder="0" applyAlignment="0" applyProtection="0"/>
    <xf numFmtId="0" fontId="1" fillId="0" borderId="1"/>
    <xf numFmtId="164" fontId="1" fillId="0" borderId="1" applyFont="0" applyFill="0" applyBorder="0" applyAlignment="0" applyProtection="0"/>
    <xf numFmtId="9" fontId="1" fillId="0" borderId="1" applyFont="0" applyFill="0" applyBorder="0" applyAlignment="0" applyProtection="0"/>
    <xf numFmtId="0" fontId="4" fillId="2" borderId="1" applyNumberFormat="0" applyBorder="0" applyAlignment="0" applyProtection="0"/>
  </cellStyleXfs>
  <cellXfs count="96">
    <xf numFmtId="0" fontId="0" fillId="0" borderId="0" xfId="0" applyFont="1" applyAlignment="1"/>
    <xf numFmtId="0" fontId="0" fillId="0" borderId="0" xfId="0" applyFont="1" applyAlignment="1">
      <alignment horizontal="center" vertical="center"/>
    </xf>
    <xf numFmtId="0" fontId="0" fillId="0" borderId="0" xfId="0" applyFont="1" applyAlignment="1">
      <alignment vertical="center"/>
    </xf>
    <xf numFmtId="0" fontId="2" fillId="0" borderId="0" xfId="0" applyFont="1" applyAlignment="1"/>
    <xf numFmtId="0" fontId="2" fillId="0" borderId="0" xfId="0" applyFont="1" applyAlignment="1">
      <alignment horizontal="right"/>
    </xf>
    <xf numFmtId="0" fontId="0" fillId="0" borderId="8" xfId="0"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0" fillId="0" borderId="2" xfId="0" applyFont="1" applyBorder="1" applyAlignment="1">
      <alignment horizontal="center" vertical="center"/>
    </xf>
    <xf numFmtId="0" fontId="0" fillId="0" borderId="15" xfId="0" applyFont="1" applyBorder="1" applyAlignment="1">
      <alignment horizontal="center" vertical="center"/>
    </xf>
    <xf numFmtId="0" fontId="13" fillId="0" borderId="0" xfId="0" applyFont="1" applyAlignment="1"/>
    <xf numFmtId="0" fontId="13" fillId="0" borderId="0" xfId="0" applyFont="1" applyAlignment="1">
      <alignment vertical="center"/>
    </xf>
    <xf numFmtId="0" fontId="5" fillId="0" borderId="0" xfId="0" applyFont="1" applyFill="1" applyAlignment="1">
      <alignment horizontal="left" vertical="center"/>
    </xf>
    <xf numFmtId="0" fontId="2" fillId="0" borderId="29" xfId="0" applyFont="1" applyBorder="1" applyAlignment="1">
      <alignment horizontal="center" vertical="center"/>
    </xf>
    <xf numFmtId="0" fontId="0" fillId="0" borderId="14" xfId="0" applyFont="1" applyBorder="1" applyAlignment="1">
      <alignment horizontal="center" vertical="center"/>
    </xf>
    <xf numFmtId="0" fontId="7" fillId="4" borderId="3" xfId="0" applyFont="1" applyFill="1" applyBorder="1" applyAlignment="1">
      <alignment horizontal="center" vertical="center"/>
    </xf>
    <xf numFmtId="0" fontId="11" fillId="0" borderId="0" xfId="0" applyFont="1" applyAlignment="1">
      <alignment horizontal="left"/>
    </xf>
    <xf numFmtId="0" fontId="2" fillId="0" borderId="0" xfId="0" applyFont="1" applyAlignment="1">
      <alignment horizontal="left" vertical="center"/>
    </xf>
    <xf numFmtId="0" fontId="0"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xf>
    <xf numFmtId="0" fontId="0" fillId="0" borderId="0" xfId="0" applyFont="1" applyAlignment="1">
      <alignment wrapText="1"/>
    </xf>
    <xf numFmtId="0" fontId="2" fillId="0" borderId="0" xfId="0" applyFont="1" applyFill="1" applyAlignment="1"/>
    <xf numFmtId="0" fontId="0" fillId="0" borderId="0" xfId="0" applyFont="1" applyFill="1" applyAlignment="1">
      <alignment horizontal="left"/>
    </xf>
    <xf numFmtId="0" fontId="0" fillId="0" borderId="0" xfId="0" applyFont="1" applyAlignment="1">
      <alignment horizontal="center"/>
    </xf>
    <xf numFmtId="0" fontId="2" fillId="0" borderId="0" xfId="0" applyFont="1" applyAlignment="1">
      <alignment horizontal="left"/>
    </xf>
    <xf numFmtId="0" fontId="11" fillId="0" borderId="0" xfId="0" applyFont="1" applyAlignment="1"/>
    <xf numFmtId="0" fontId="2" fillId="0" borderId="24" xfId="0" applyFont="1" applyBorder="1" applyAlignment="1">
      <alignment horizontal="center" vertical="center"/>
    </xf>
    <xf numFmtId="9" fontId="0" fillId="0" borderId="25" xfId="1" applyFont="1" applyBorder="1" applyAlignment="1">
      <alignment horizontal="center" vertical="center"/>
    </xf>
    <xf numFmtId="9" fontId="0" fillId="0" borderId="31" xfId="1"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7" fillId="6" borderId="26" xfId="0" applyFont="1" applyFill="1" applyBorder="1" applyAlignment="1">
      <alignment horizontal="center" vertical="center"/>
    </xf>
    <xf numFmtId="0" fontId="7" fillId="6" borderId="27" xfId="0" applyFont="1" applyFill="1" applyBorder="1" applyAlignment="1">
      <alignment horizontal="center" vertical="center"/>
    </xf>
    <xf numFmtId="0" fontId="5" fillId="0" borderId="0" xfId="0" applyFont="1" applyAlignment="1"/>
    <xf numFmtId="0" fontId="11" fillId="0" borderId="0" xfId="0" applyFont="1" applyFill="1" applyAlignment="1">
      <alignment horizontal="left"/>
    </xf>
    <xf numFmtId="0" fontId="7" fillId="0" borderId="0" xfId="0" applyFont="1" applyFill="1" applyAlignment="1">
      <alignment horizontal="left"/>
    </xf>
    <xf numFmtId="0" fontId="8" fillId="5" borderId="0" xfId="0" applyFont="1" applyFill="1" applyAlignment="1">
      <alignment horizontal="center"/>
    </xf>
    <xf numFmtId="0" fontId="9" fillId="5" borderId="0" xfId="0" applyFont="1" applyFill="1" applyAlignment="1">
      <alignment horizontal="center"/>
    </xf>
    <xf numFmtId="1" fontId="7" fillId="4" borderId="26" xfId="0" applyNumberFormat="1" applyFont="1" applyFill="1" applyBorder="1" applyAlignment="1">
      <alignment horizontal="center" vertical="center"/>
    </xf>
    <xf numFmtId="0" fontId="10" fillId="0" borderId="0" xfId="0" applyFont="1" applyAlignment="1">
      <alignment horizontal="left"/>
    </xf>
    <xf numFmtId="0" fontId="10" fillId="0" borderId="0" xfId="0" quotePrefix="1" applyFont="1" applyAlignment="1">
      <alignment horizontal="left" vertical="center" wrapText="1"/>
    </xf>
    <xf numFmtId="0" fontId="10" fillId="0" borderId="0" xfId="0" quotePrefix="1" applyFont="1" applyAlignment="1">
      <alignment horizontal="left" vertical="center" wrapText="1"/>
    </xf>
    <xf numFmtId="0" fontId="10" fillId="0" borderId="1" xfId="0" quotePrefix="1" applyFont="1" applyBorder="1" applyAlignment="1">
      <alignment horizontal="center" vertical="center"/>
    </xf>
    <xf numFmtId="0" fontId="10" fillId="0" borderId="33" xfId="0" quotePrefix="1" applyFont="1" applyBorder="1" applyAlignment="1">
      <alignment horizontal="center" vertical="center"/>
    </xf>
    <xf numFmtId="0" fontId="10" fillId="0" borderId="0" xfId="0" applyFont="1" applyAlignment="1">
      <alignment horizontal="left" vertical="center"/>
    </xf>
    <xf numFmtId="0" fontId="2" fillId="0" borderId="0" xfId="0" applyFont="1" applyFill="1" applyAlignment="1">
      <alignment vertical="center"/>
    </xf>
    <xf numFmtId="0" fontId="5" fillId="0" borderId="0" xfId="0" applyFont="1" applyAlignment="1">
      <alignment vertical="center"/>
    </xf>
    <xf numFmtId="0" fontId="0" fillId="0" borderId="0" xfId="0" applyFont="1" applyFill="1" applyAlignment="1">
      <alignment horizontal="left" vertical="center"/>
    </xf>
    <xf numFmtId="0" fontId="5" fillId="0" borderId="0" xfId="0" quotePrefix="1" applyFont="1" applyAlignment="1">
      <alignment vertical="center"/>
    </xf>
    <xf numFmtId="0" fontId="2" fillId="0" borderId="0" xfId="0" applyFont="1" applyAlignment="1">
      <alignment vertical="center"/>
    </xf>
    <xf numFmtId="0" fontId="5" fillId="0" borderId="0" xfId="0" quotePrefix="1" applyFont="1" applyAlignment="1">
      <alignment horizontal="center" vertical="center"/>
    </xf>
    <xf numFmtId="0" fontId="5" fillId="0" borderId="0" xfId="0" quotePrefix="1" applyFont="1" applyAlignment="1">
      <alignment horizontal="center" vertical="center"/>
    </xf>
    <xf numFmtId="0" fontId="5" fillId="0" borderId="1" xfId="0" quotePrefix="1" applyFont="1" applyBorder="1" applyAlignment="1">
      <alignment horizontal="center" vertical="center"/>
    </xf>
    <xf numFmtId="0" fontId="5" fillId="0" borderId="33" xfId="0" quotePrefix="1" applyFont="1" applyBorder="1" applyAlignment="1">
      <alignment horizontal="center" vertical="center"/>
    </xf>
    <xf numFmtId="0" fontId="5" fillId="0" borderId="1" xfId="0" quotePrefix="1" applyFont="1" applyBorder="1" applyAlignment="1">
      <alignment horizontal="left" vertical="center"/>
    </xf>
    <xf numFmtId="0" fontId="5" fillId="0" borderId="1" xfId="0" applyFont="1" applyBorder="1" applyAlignment="1">
      <alignment horizontal="center" vertical="center"/>
    </xf>
    <xf numFmtId="0" fontId="5" fillId="0" borderId="33" xfId="0" applyFont="1" applyBorder="1" applyAlignment="1">
      <alignment horizontal="center" vertical="center"/>
    </xf>
    <xf numFmtId="0" fontId="11" fillId="0" borderId="0" xfId="0" applyFont="1" applyFill="1" applyAlignment="1">
      <alignment horizontal="left" vertical="center"/>
    </xf>
    <xf numFmtId="0" fontId="7" fillId="0" borderId="0" xfId="0" applyFont="1" applyFill="1" applyAlignment="1">
      <alignment horizontal="left"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11" fillId="7" borderId="21" xfId="0" applyFont="1" applyFill="1" applyBorder="1" applyAlignment="1">
      <alignment horizontal="center" vertical="center"/>
    </xf>
    <xf numFmtId="0" fontId="11" fillId="7" borderId="22" xfId="0" applyFont="1" applyFill="1" applyBorder="1" applyAlignment="1">
      <alignment horizontal="center" vertical="center"/>
    </xf>
    <xf numFmtId="0" fontId="11" fillId="7" borderId="23" xfId="0" applyFont="1" applyFill="1" applyBorder="1" applyAlignment="1">
      <alignment horizontal="center" vertical="center"/>
    </xf>
    <xf numFmtId="0" fontId="11" fillId="7" borderId="30"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6" xfId="0" applyFont="1" applyFill="1" applyBorder="1" applyAlignment="1">
      <alignment horizontal="center" vertical="center"/>
    </xf>
    <xf numFmtId="0" fontId="7" fillId="0" borderId="0" xfId="0" applyFont="1" applyFill="1" applyAlignment="1">
      <alignment horizontal="left" vertical="center"/>
    </xf>
    <xf numFmtId="0" fontId="12" fillId="5" borderId="0" xfId="0" applyFont="1" applyFill="1" applyAlignment="1">
      <alignment horizontal="left" vertical="center"/>
    </xf>
    <xf numFmtId="0" fontId="12" fillId="5" borderId="0" xfId="0" applyFont="1" applyFill="1" applyAlignment="1">
      <alignment horizontal="left" vertical="center"/>
    </xf>
    <xf numFmtId="0" fontId="12" fillId="5" borderId="0" xfId="0" applyFont="1" applyFill="1" applyAlignment="1">
      <alignment horizontal="left"/>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0" fillId="0" borderId="28" xfId="0" applyFont="1" applyBorder="1" applyAlignment="1">
      <alignment horizontal="center" vertical="center"/>
    </xf>
    <xf numFmtId="0" fontId="0" fillId="0" borderId="35" xfId="0" applyFont="1" applyBorder="1" applyAlignment="1">
      <alignment horizontal="center" vertical="center"/>
    </xf>
    <xf numFmtId="0" fontId="0" fillId="0" borderId="10" xfId="0" applyFont="1" applyBorder="1" applyAlignment="1">
      <alignment horizontal="center"/>
    </xf>
    <xf numFmtId="0" fontId="0" fillId="0" borderId="11" xfId="0" applyFont="1" applyBorder="1" applyAlignment="1">
      <alignment horizontal="center"/>
    </xf>
    <xf numFmtId="0" fontId="6" fillId="8" borderId="18"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34" xfId="0" applyFont="1" applyFill="1" applyBorder="1" applyAlignment="1">
      <alignment horizontal="center" vertical="center"/>
    </xf>
    <xf numFmtId="0" fontId="9" fillId="5" borderId="11" xfId="0" applyFont="1" applyFill="1" applyBorder="1" applyAlignment="1">
      <alignment horizontal="center"/>
    </xf>
  </cellXfs>
  <cellStyles count="6">
    <cellStyle name="Incorrecto 2" xfId="5" xr:uid="{76D59780-6DD1-478C-962B-8F741116F9A3}"/>
    <cellStyle name="Millares 2" xfId="3" xr:uid="{48261854-B96A-4F1A-94A0-DB14EEDF6129}"/>
    <cellStyle name="Normal" xfId="0" builtinId="0"/>
    <cellStyle name="Normal 2" xfId="2" xr:uid="{F26A2B5B-1B97-4653-8C41-2FB91E79EDEB}"/>
    <cellStyle name="Porcentaje" xfId="1" builtinId="5"/>
    <cellStyle name="Porcentaje 2" xfId="4" xr:uid="{05C2969A-CCDE-44B5-AC94-42F8DA7CF0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K123"/>
  <sheetViews>
    <sheetView showGridLines="0" tabSelected="1" workbookViewId="0">
      <selection activeCell="E90" sqref="E90"/>
    </sheetView>
  </sheetViews>
  <sheetFormatPr baseColWidth="10" defaultColWidth="14.42578125" defaultRowHeight="15" customHeight="1"/>
  <cols>
    <col min="3" max="3" width="21.42578125" customWidth="1"/>
    <col min="4" max="4" width="22" customWidth="1"/>
    <col min="5" max="5" width="19.7109375" customWidth="1"/>
    <col min="7" max="7" width="20.42578125" customWidth="1"/>
  </cols>
  <sheetData>
    <row r="1" spans="1:10">
      <c r="A1" s="22" t="s">
        <v>1</v>
      </c>
      <c r="B1" s="22"/>
      <c r="C1" s="22"/>
      <c r="D1" s="22"/>
      <c r="E1" s="22"/>
      <c r="F1" s="22"/>
      <c r="G1" s="22"/>
    </row>
    <row r="3" spans="1:10">
      <c r="A3" s="16" t="s">
        <v>0</v>
      </c>
    </row>
    <row r="4" spans="1:10">
      <c r="B4" s="22" t="s">
        <v>51</v>
      </c>
      <c r="C4" s="22"/>
      <c r="D4" s="22"/>
      <c r="E4" s="22"/>
    </row>
    <row r="5" spans="1:10">
      <c r="B5" s="3"/>
      <c r="C5" s="31" t="s">
        <v>58</v>
      </c>
      <c r="E5">
        <f>7200/12</f>
        <v>600</v>
      </c>
      <c r="F5" t="s">
        <v>52</v>
      </c>
      <c r="G5" s="47" t="s">
        <v>50</v>
      </c>
      <c r="H5" s="48">
        <v>5000</v>
      </c>
      <c r="I5" s="48" t="s">
        <v>66</v>
      </c>
    </row>
    <row r="6" spans="1:10">
      <c r="B6" s="33" t="s">
        <v>2</v>
      </c>
    </row>
    <row r="7" spans="1:10" ht="15" customHeight="1" thickBot="1"/>
    <row r="8" spans="1:10" s="28" customFormat="1" ht="28.5" customHeight="1" thickBot="1">
      <c r="B8" s="39" t="s">
        <v>3</v>
      </c>
      <c r="C8" s="40" t="s">
        <v>4</v>
      </c>
      <c r="D8" s="40" t="s">
        <v>5</v>
      </c>
      <c r="E8" s="40" t="s">
        <v>6</v>
      </c>
      <c r="F8" s="40" t="s">
        <v>53</v>
      </c>
      <c r="G8" s="41" t="s">
        <v>54</v>
      </c>
    </row>
    <row r="9" spans="1:10" ht="15.75" thickBot="1">
      <c r="B9" s="19">
        <v>1</v>
      </c>
      <c r="C9" s="36">
        <v>0</v>
      </c>
      <c r="D9" s="36">
        <v>1</v>
      </c>
      <c r="E9" s="36">
        <f>(C9+D9)/2</f>
        <v>0.5</v>
      </c>
      <c r="F9" s="37">
        <f>E5</f>
        <v>600</v>
      </c>
      <c r="G9" s="38">
        <f>E9*F9</f>
        <v>300</v>
      </c>
    </row>
    <row r="10" spans="1:10" ht="15.75" thickBot="1">
      <c r="B10" s="34"/>
      <c r="C10" s="35"/>
      <c r="D10" s="35"/>
      <c r="E10" s="35"/>
      <c r="F10" s="42" t="s">
        <v>55</v>
      </c>
      <c r="G10" s="43">
        <f>G9</f>
        <v>300</v>
      </c>
      <c r="H10" s="47" t="s">
        <v>50</v>
      </c>
      <c r="I10" s="48">
        <v>2500</v>
      </c>
      <c r="J10" s="48" t="s">
        <v>66</v>
      </c>
    </row>
    <row r="11" spans="1:10">
      <c r="B11" s="4"/>
    </row>
    <row r="12" spans="1:10" ht="15.75" thickBot="1">
      <c r="B12" s="45" t="s">
        <v>7</v>
      </c>
      <c r="C12" s="45"/>
      <c r="D12" s="45"/>
    </row>
    <row r="13" spans="1:10" ht="15.75" thickBot="1">
      <c r="B13" s="29"/>
      <c r="C13" s="9" t="s">
        <v>56</v>
      </c>
      <c r="E13" s="21" t="s">
        <v>57</v>
      </c>
      <c r="F13" s="1"/>
    </row>
    <row r="14" spans="1:10" ht="15.75" thickBot="1">
      <c r="B14" s="29"/>
      <c r="C14" s="24" t="s">
        <v>59</v>
      </c>
      <c r="D14" s="24"/>
      <c r="E14" s="12">
        <f>E5*11</f>
        <v>6600</v>
      </c>
      <c r="F14" s="13" t="s">
        <v>49</v>
      </c>
      <c r="G14" s="47" t="s">
        <v>50</v>
      </c>
      <c r="H14" s="48">
        <v>55000</v>
      </c>
      <c r="I14" s="48" t="s">
        <v>66</v>
      </c>
    </row>
    <row r="15" spans="1:10" ht="15.75" thickBot="1">
      <c r="B15" s="46" t="s">
        <v>8</v>
      </c>
      <c r="C15" s="46"/>
      <c r="E15" s="1"/>
      <c r="F15" s="1"/>
    </row>
    <row r="16" spans="1:10" ht="15.75" thickBot="1">
      <c r="B16" s="30"/>
      <c r="C16" s="10" t="s">
        <v>67</v>
      </c>
      <c r="E16" s="12">
        <f>G10+E14</f>
        <v>6900</v>
      </c>
      <c r="F16" s="13" t="s">
        <v>49</v>
      </c>
      <c r="G16" s="47" t="s">
        <v>50</v>
      </c>
      <c r="H16" s="48">
        <v>57500</v>
      </c>
      <c r="I16" s="48" t="s">
        <v>66</v>
      </c>
    </row>
    <row r="17" spans="1:9" ht="15" customHeight="1" thickBot="1">
      <c r="B17" s="46" t="s">
        <v>9</v>
      </c>
      <c r="C17" s="46"/>
      <c r="D17" s="46"/>
      <c r="E17" s="12">
        <v>7200</v>
      </c>
      <c r="F17" s="13" t="s">
        <v>49</v>
      </c>
      <c r="G17" s="47" t="s">
        <v>50</v>
      </c>
      <c r="H17" s="48">
        <v>60000</v>
      </c>
      <c r="I17" s="48" t="s">
        <v>66</v>
      </c>
    </row>
    <row r="20" spans="1:9">
      <c r="A20" s="33" t="s">
        <v>65</v>
      </c>
    </row>
    <row r="22" spans="1:9">
      <c r="A22" s="16" t="s">
        <v>0</v>
      </c>
    </row>
    <row r="23" spans="1:9" ht="15.75" thickBot="1">
      <c r="B23" s="33" t="s">
        <v>10</v>
      </c>
    </row>
    <row r="24" spans="1:9" ht="15.75" thickBot="1">
      <c r="B24" s="33"/>
      <c r="C24" s="44" t="s">
        <v>60</v>
      </c>
      <c r="E24" s="12">
        <v>52</v>
      </c>
      <c r="F24" s="13" t="s">
        <v>61</v>
      </c>
    </row>
    <row r="25" spans="1:9" ht="15.75" thickBot="1">
      <c r="B25" s="33"/>
      <c r="C25" s="44" t="s">
        <v>62</v>
      </c>
      <c r="E25" s="49">
        <f>7200/E24</f>
        <v>138.46153846153845</v>
      </c>
      <c r="F25" s="13" t="s">
        <v>63</v>
      </c>
      <c r="G25" s="47" t="s">
        <v>50</v>
      </c>
      <c r="H25" s="48">
        <v>1154</v>
      </c>
      <c r="I25" s="48" t="s">
        <v>66</v>
      </c>
    </row>
    <row r="26" spans="1:9" ht="15.75" customHeight="1" thickBot="1">
      <c r="B26" s="33" t="s">
        <v>64</v>
      </c>
    </row>
    <row r="27" spans="1:9" ht="15.75" customHeight="1" thickBot="1">
      <c r="B27" s="33"/>
      <c r="E27" s="12">
        <f>138/2</f>
        <v>69</v>
      </c>
      <c r="F27" s="13" t="s">
        <v>49</v>
      </c>
      <c r="G27" s="47" t="s">
        <v>50</v>
      </c>
      <c r="H27" s="48">
        <v>577</v>
      </c>
      <c r="I27" s="48" t="s">
        <v>66</v>
      </c>
    </row>
    <row r="28" spans="1:9" ht="15.75" customHeight="1">
      <c r="B28" s="33" t="s">
        <v>11</v>
      </c>
    </row>
    <row r="29" spans="1:9" ht="15.75" customHeight="1">
      <c r="B29" s="33" t="s">
        <v>12</v>
      </c>
    </row>
    <row r="30" spans="1:9" ht="15.75" customHeight="1"/>
    <row r="31" spans="1:9" ht="15.75" customHeight="1"/>
    <row r="32" spans="1:9" ht="15.75" customHeight="1">
      <c r="A32" s="22" t="s">
        <v>13</v>
      </c>
      <c r="B32" s="22"/>
      <c r="C32" s="22"/>
      <c r="D32" s="22"/>
      <c r="E32" s="22"/>
    </row>
    <row r="33" spans="1:11" ht="15.75" customHeight="1"/>
    <row r="34" spans="1:11" ht="15.75" customHeight="1" thickBot="1">
      <c r="A34" s="50" t="s">
        <v>68</v>
      </c>
      <c r="B34" s="32"/>
      <c r="C34" s="32"/>
      <c r="D34" s="32"/>
    </row>
    <row r="35" spans="1:11" ht="15.75" customHeight="1" thickBot="1">
      <c r="A35" s="3"/>
      <c r="B35" s="33" t="s">
        <v>14</v>
      </c>
      <c r="C35" s="3"/>
      <c r="D35" s="12">
        <v>6900</v>
      </c>
      <c r="E35" s="13" t="s">
        <v>49</v>
      </c>
      <c r="F35" s="47" t="s">
        <v>50</v>
      </c>
      <c r="G35" s="48">
        <v>57500</v>
      </c>
      <c r="H35" s="48" t="s">
        <v>66</v>
      </c>
    </row>
    <row r="36" spans="1:11" ht="15.75" customHeight="1" thickBot="1">
      <c r="A36" s="3"/>
      <c r="B36" s="33" t="s">
        <v>15</v>
      </c>
      <c r="C36" s="3"/>
      <c r="D36" s="49">
        <v>7200</v>
      </c>
      <c r="E36" s="13" t="s">
        <v>49</v>
      </c>
      <c r="F36" s="47" t="s">
        <v>50</v>
      </c>
      <c r="G36" s="48">
        <v>60000</v>
      </c>
      <c r="H36" s="48" t="s">
        <v>66</v>
      </c>
    </row>
    <row r="37" spans="1:11" ht="15.75" customHeight="1"/>
    <row r="38" spans="1:11" ht="15.75" customHeight="1"/>
    <row r="39" spans="1:11" ht="15.75" customHeight="1">
      <c r="A39" s="25" t="s">
        <v>91</v>
      </c>
      <c r="B39" s="25"/>
      <c r="C39" s="25"/>
      <c r="D39" s="25"/>
      <c r="E39" s="25"/>
      <c r="F39" s="25"/>
      <c r="G39" s="25"/>
      <c r="H39" s="25"/>
      <c r="I39" s="25"/>
      <c r="J39" s="25"/>
      <c r="K39" s="25"/>
    </row>
    <row r="40" spans="1:11" ht="15.75" customHeight="1">
      <c r="A40" s="25"/>
      <c r="B40" s="25"/>
      <c r="C40" s="25"/>
      <c r="D40" s="25"/>
      <c r="E40" s="25"/>
      <c r="F40" s="25"/>
      <c r="G40" s="25"/>
      <c r="H40" s="25"/>
      <c r="I40" s="25"/>
      <c r="J40" s="25"/>
      <c r="K40" s="25"/>
    </row>
    <row r="41" spans="1:11" ht="15.75" customHeight="1">
      <c r="A41" s="51" t="s">
        <v>70</v>
      </c>
      <c r="B41" s="51"/>
      <c r="C41" s="51"/>
      <c r="D41" s="51"/>
      <c r="E41" s="51"/>
      <c r="F41" s="51"/>
      <c r="G41" s="51"/>
      <c r="H41" s="51"/>
      <c r="I41" s="51"/>
      <c r="J41" s="51"/>
      <c r="K41" s="51"/>
    </row>
    <row r="42" spans="1:11" ht="15.75" customHeight="1" thickBot="1">
      <c r="A42" s="51"/>
      <c r="B42" s="51"/>
      <c r="C42" s="51"/>
      <c r="D42" s="51"/>
      <c r="E42" s="51"/>
      <c r="F42" s="51"/>
      <c r="G42" s="51"/>
      <c r="H42" s="51"/>
      <c r="I42" s="51"/>
      <c r="J42" s="51"/>
      <c r="K42" s="51"/>
    </row>
    <row r="43" spans="1:11" ht="15.75" customHeight="1" thickBot="1">
      <c r="A43" s="52"/>
      <c r="B43" s="53" t="s">
        <v>71</v>
      </c>
      <c r="C43" s="54"/>
      <c r="D43" s="49">
        <f>352/6</f>
        <v>58.666666666666664</v>
      </c>
      <c r="E43" s="13" t="s">
        <v>69</v>
      </c>
      <c r="F43" s="52"/>
      <c r="G43" s="52"/>
      <c r="H43" s="52"/>
      <c r="I43" s="52"/>
      <c r="J43" s="52"/>
      <c r="K43" s="52"/>
    </row>
    <row r="44" spans="1:11" ht="15.75" customHeight="1">
      <c r="A44" s="2"/>
      <c r="B44" s="2"/>
      <c r="C44" s="2"/>
      <c r="D44" s="2"/>
      <c r="E44" s="2"/>
      <c r="F44" s="2"/>
      <c r="G44" s="2"/>
      <c r="H44" s="2"/>
      <c r="I44" s="2"/>
      <c r="J44" s="2"/>
      <c r="K44" s="2"/>
    </row>
    <row r="45" spans="1:11" ht="15.75" customHeight="1">
      <c r="A45" s="55" t="s">
        <v>92</v>
      </c>
      <c r="B45" s="55"/>
      <c r="C45" s="55"/>
      <c r="D45" s="55"/>
      <c r="E45" s="55"/>
      <c r="F45" s="55"/>
      <c r="G45" s="55"/>
      <c r="H45" s="55"/>
      <c r="I45" s="55"/>
      <c r="J45" s="2"/>
      <c r="K45" s="2"/>
    </row>
    <row r="46" spans="1:11" ht="15.75" customHeight="1" thickBot="1">
      <c r="A46" s="2"/>
      <c r="B46" s="68" t="s">
        <v>16</v>
      </c>
      <c r="C46" s="68"/>
      <c r="D46" s="68"/>
      <c r="E46" s="2"/>
      <c r="F46" s="2"/>
      <c r="G46" s="2"/>
      <c r="H46" s="2"/>
      <c r="I46" s="2"/>
      <c r="J46" s="2"/>
      <c r="K46" s="2"/>
    </row>
    <row r="47" spans="1:11" ht="15.75" customHeight="1" thickBot="1">
      <c r="A47" s="2"/>
      <c r="B47" s="56"/>
      <c r="C47" s="26" t="s">
        <v>72</v>
      </c>
      <c r="D47" s="26"/>
      <c r="E47" s="11" t="s">
        <v>73</v>
      </c>
      <c r="F47" s="49">
        <f>300*1.2</f>
        <v>360</v>
      </c>
      <c r="G47" s="13" t="s">
        <v>49</v>
      </c>
      <c r="H47" s="2"/>
      <c r="I47" s="2"/>
      <c r="J47" s="2"/>
      <c r="K47" s="2"/>
    </row>
    <row r="48" spans="1:11" ht="15.75" customHeight="1" thickBot="1">
      <c r="A48" s="2"/>
      <c r="B48" s="56"/>
      <c r="C48" s="26" t="s">
        <v>74</v>
      </c>
      <c r="D48" s="26"/>
      <c r="E48" s="11" t="s">
        <v>75</v>
      </c>
      <c r="F48" s="49">
        <f>6600*1.17</f>
        <v>7721.9999999999991</v>
      </c>
      <c r="G48" s="13" t="s">
        <v>49</v>
      </c>
      <c r="H48" s="2"/>
      <c r="I48" s="2"/>
      <c r="J48" s="2"/>
      <c r="K48" s="2"/>
    </row>
    <row r="49" spans="1:11" ht="15.75" customHeight="1" thickBot="1">
      <c r="A49" s="2"/>
      <c r="B49" s="56"/>
      <c r="C49" s="26" t="s">
        <v>76</v>
      </c>
      <c r="D49" s="26"/>
      <c r="E49" s="57"/>
      <c r="F49" s="49">
        <f>SUM(F47:F48)</f>
        <v>8081.9999999999991</v>
      </c>
      <c r="G49" s="13" t="s">
        <v>49</v>
      </c>
      <c r="H49" s="2"/>
      <c r="I49" s="2"/>
      <c r="J49" s="2"/>
      <c r="K49" s="2"/>
    </row>
    <row r="50" spans="1:11" ht="15.75" customHeight="1" thickBot="1">
      <c r="A50" s="2"/>
      <c r="B50" s="56"/>
      <c r="C50" s="26" t="s">
        <v>77</v>
      </c>
      <c r="D50" s="26"/>
      <c r="E50" s="57"/>
      <c r="F50" s="49">
        <v>6900</v>
      </c>
      <c r="G50" s="13" t="s">
        <v>49</v>
      </c>
      <c r="H50" s="2"/>
      <c r="I50" s="2"/>
      <c r="J50" s="2"/>
      <c r="K50" s="2"/>
    </row>
    <row r="51" spans="1:11" ht="15.75" customHeight="1" thickBot="1">
      <c r="A51" s="2"/>
      <c r="B51" s="56"/>
      <c r="C51" s="26" t="s">
        <v>78</v>
      </c>
      <c r="D51" s="26"/>
      <c r="E51" s="26"/>
      <c r="F51" s="49">
        <f>F49-F50</f>
        <v>1181.9999999999991</v>
      </c>
      <c r="G51" s="13" t="s">
        <v>49</v>
      </c>
      <c r="H51" s="2"/>
      <c r="I51" s="2"/>
      <c r="J51" s="2"/>
      <c r="K51" s="2"/>
    </row>
    <row r="52" spans="1:11" ht="15.75" customHeight="1">
      <c r="A52" s="2"/>
      <c r="B52" s="69" t="s">
        <v>17</v>
      </c>
      <c r="C52" s="69"/>
      <c r="D52" s="69"/>
      <c r="E52" s="2"/>
      <c r="F52" s="2"/>
      <c r="G52" s="2"/>
      <c r="H52" s="2"/>
      <c r="I52" s="2"/>
      <c r="J52" s="2"/>
      <c r="K52" s="2"/>
    </row>
    <row r="53" spans="1:11" ht="15.75" customHeight="1" thickBot="1">
      <c r="A53" s="2"/>
      <c r="B53" s="58"/>
      <c r="C53" s="65" t="s">
        <v>79</v>
      </c>
      <c r="D53" s="65"/>
      <c r="E53" s="65"/>
      <c r="F53" s="65"/>
      <c r="G53" s="65"/>
      <c r="H53" s="2"/>
      <c r="I53" s="2"/>
      <c r="J53" s="2"/>
      <c r="K53" s="2"/>
    </row>
    <row r="54" spans="1:11" ht="15.75" customHeight="1" thickBot="1">
      <c r="A54" s="2"/>
      <c r="B54" s="58"/>
      <c r="C54" s="11" t="s">
        <v>81</v>
      </c>
      <c r="D54" s="49">
        <f>(8421/352)*6</f>
        <v>143.53977272727272</v>
      </c>
      <c r="E54" s="13" t="s">
        <v>49</v>
      </c>
      <c r="F54" s="2"/>
      <c r="G54" s="2"/>
      <c r="H54" s="2"/>
      <c r="I54" s="2"/>
      <c r="J54" s="2"/>
      <c r="K54" s="2"/>
    </row>
    <row r="55" spans="1:11" ht="15.75" customHeight="1" thickBot="1">
      <c r="A55" s="2"/>
      <c r="B55" s="58"/>
      <c r="C55" s="65" t="s">
        <v>80</v>
      </c>
      <c r="D55" s="65"/>
      <c r="E55" s="65"/>
      <c r="F55" s="65"/>
      <c r="G55" s="2"/>
      <c r="H55" s="2"/>
      <c r="I55" s="2"/>
      <c r="J55" s="2"/>
      <c r="K55" s="2"/>
    </row>
    <row r="56" spans="1:11" ht="15.75" customHeight="1" thickBot="1">
      <c r="A56" s="2"/>
      <c r="B56" s="58"/>
      <c r="C56" s="61" t="s">
        <v>86</v>
      </c>
      <c r="D56" s="2"/>
      <c r="E56" s="11" t="s">
        <v>82</v>
      </c>
      <c r="F56" s="49">
        <f>144/1.155</f>
        <v>124.67532467532467</v>
      </c>
      <c r="G56" s="13" t="s">
        <v>49</v>
      </c>
      <c r="H56" s="2"/>
      <c r="I56" s="2"/>
      <c r="J56" s="2"/>
      <c r="K56" s="2"/>
    </row>
    <row r="57" spans="1:11" ht="15.75" customHeight="1" thickBot="1">
      <c r="A57" s="2"/>
      <c r="B57" s="58"/>
      <c r="C57" s="62" t="s">
        <v>85</v>
      </c>
      <c r="D57" s="62"/>
      <c r="E57" s="11" t="s">
        <v>83</v>
      </c>
      <c r="F57" s="49">
        <f>125*0.155</f>
        <v>19.375</v>
      </c>
      <c r="G57" s="13" t="s">
        <v>49</v>
      </c>
      <c r="H57" s="2"/>
      <c r="I57" s="2"/>
      <c r="J57" s="2"/>
      <c r="K57" s="2"/>
    </row>
    <row r="58" spans="1:11" ht="15.75" customHeight="1" thickBot="1">
      <c r="A58" s="2"/>
      <c r="B58" s="58"/>
      <c r="C58" s="63" t="s">
        <v>84</v>
      </c>
      <c r="D58" s="63"/>
      <c r="E58" s="64"/>
      <c r="F58" s="49">
        <v>144</v>
      </c>
      <c r="G58" s="13" t="s">
        <v>49</v>
      </c>
      <c r="H58" s="2"/>
      <c r="I58" s="2"/>
      <c r="J58" s="2"/>
      <c r="K58" s="2"/>
    </row>
    <row r="59" spans="1:11" ht="15.75" customHeight="1">
      <c r="A59" s="2"/>
      <c r="B59" s="58"/>
      <c r="C59" s="59"/>
      <c r="D59" s="2"/>
      <c r="E59" s="2"/>
      <c r="F59" s="2"/>
      <c r="G59" s="2"/>
      <c r="H59" s="2"/>
      <c r="I59" s="2"/>
      <c r="J59" s="2"/>
      <c r="K59" s="2"/>
    </row>
    <row r="60" spans="1:11" ht="15.75" customHeight="1" thickBot="1">
      <c r="A60" s="2"/>
      <c r="B60" s="69" t="s">
        <v>18</v>
      </c>
      <c r="C60" s="69"/>
      <c r="D60" s="69"/>
      <c r="E60" s="2"/>
      <c r="F60" s="2"/>
      <c r="G60" s="2"/>
      <c r="H60" s="2"/>
      <c r="I60" s="2"/>
      <c r="J60" s="2"/>
      <c r="K60" s="2"/>
    </row>
    <row r="61" spans="1:11" ht="15.75" customHeight="1" thickBot="1">
      <c r="A61" s="2"/>
      <c r="B61" s="82"/>
      <c r="C61" s="18" t="s">
        <v>103</v>
      </c>
      <c r="D61" s="82"/>
      <c r="E61" s="49">
        <v>8082</v>
      </c>
      <c r="F61" s="13" t="s">
        <v>49</v>
      </c>
      <c r="G61" s="2"/>
      <c r="H61" s="2"/>
      <c r="I61" s="2"/>
      <c r="J61" s="2"/>
      <c r="K61" s="2"/>
    </row>
    <row r="62" spans="1:11" ht="15.75" customHeight="1" thickBot="1">
      <c r="A62" s="2"/>
      <c r="B62" s="82"/>
      <c r="C62" s="18" t="s">
        <v>102</v>
      </c>
      <c r="D62" s="82"/>
      <c r="E62" s="49">
        <f>(8421/352)*6</f>
        <v>143.53977272727272</v>
      </c>
      <c r="F62" s="13" t="s">
        <v>49</v>
      </c>
      <c r="G62" s="2"/>
      <c r="H62" s="2"/>
      <c r="I62" s="2"/>
      <c r="J62" s="2"/>
      <c r="K62" s="2"/>
    </row>
    <row r="63" spans="1:11" ht="15.75" customHeight="1" thickBot="1">
      <c r="A63" s="2"/>
      <c r="B63" s="82"/>
      <c r="C63" s="18" t="s">
        <v>104</v>
      </c>
      <c r="D63" s="82"/>
      <c r="E63" s="49">
        <f>SUM(E61:E62)</f>
        <v>8225.5397727272721</v>
      </c>
      <c r="F63" s="13" t="s">
        <v>49</v>
      </c>
      <c r="G63" s="2"/>
      <c r="H63" s="2"/>
      <c r="I63" s="2"/>
      <c r="J63" s="2"/>
      <c r="K63" s="2"/>
    </row>
    <row r="64" spans="1:11" ht="15.75" customHeight="1" thickBot="1">
      <c r="A64" s="2"/>
      <c r="B64" s="82"/>
      <c r="C64" s="82"/>
      <c r="D64" s="82"/>
      <c r="E64" s="2"/>
      <c r="F64" s="2"/>
      <c r="G64" s="2"/>
      <c r="H64" s="2"/>
      <c r="I64" s="2"/>
      <c r="J64" s="2"/>
      <c r="K64" s="2"/>
    </row>
    <row r="65" spans="1:11" ht="15.75" customHeight="1" thickBot="1">
      <c r="A65" s="2"/>
      <c r="B65" s="2"/>
      <c r="C65" s="11" t="s">
        <v>87</v>
      </c>
      <c r="D65" s="11" t="s">
        <v>88</v>
      </c>
      <c r="E65" s="49">
        <f>7200*1.155</f>
        <v>8316</v>
      </c>
      <c r="F65" s="13" t="s">
        <v>49</v>
      </c>
      <c r="G65" s="2"/>
      <c r="H65" s="2"/>
      <c r="I65" s="2"/>
      <c r="J65" s="2"/>
      <c r="K65" s="2"/>
    </row>
    <row r="66" spans="1:11" ht="15.75" customHeight="1" thickBot="1">
      <c r="A66" s="2"/>
      <c r="B66" s="2"/>
      <c r="C66" s="11" t="s">
        <v>89</v>
      </c>
      <c r="D66" s="11"/>
      <c r="E66" s="49">
        <v>7200</v>
      </c>
      <c r="F66" s="13" t="s">
        <v>49</v>
      </c>
      <c r="G66" s="2"/>
      <c r="H66" s="2"/>
      <c r="I66" s="2"/>
      <c r="J66" s="2"/>
      <c r="K66" s="2"/>
    </row>
    <row r="67" spans="1:11" ht="15.75" customHeight="1" thickBot="1">
      <c r="A67" s="2"/>
      <c r="B67" s="2"/>
      <c r="C67" s="66" t="s">
        <v>90</v>
      </c>
      <c r="D67" s="67"/>
      <c r="E67" s="49">
        <v>1116</v>
      </c>
      <c r="F67" s="13" t="s">
        <v>49</v>
      </c>
      <c r="G67" s="2"/>
      <c r="H67" s="2"/>
      <c r="I67" s="2"/>
      <c r="J67" s="2"/>
      <c r="K67" s="2"/>
    </row>
    <row r="68" spans="1:11" ht="15.75" customHeight="1">
      <c r="A68" s="2"/>
      <c r="B68" s="2"/>
      <c r="C68" s="2"/>
      <c r="D68" s="2"/>
      <c r="E68" s="2"/>
      <c r="F68" s="2"/>
      <c r="G68" s="2"/>
      <c r="H68" s="2"/>
      <c r="I68" s="2"/>
      <c r="J68" s="2"/>
      <c r="K68" s="2"/>
    </row>
    <row r="69" spans="1:11" ht="15.75" customHeight="1">
      <c r="A69" s="27" t="s">
        <v>19</v>
      </c>
      <c r="B69" s="27"/>
      <c r="C69" s="27"/>
      <c r="D69" s="27"/>
      <c r="E69" s="27"/>
      <c r="F69" s="2"/>
      <c r="G69" s="2"/>
      <c r="H69" s="2"/>
      <c r="I69" s="2"/>
      <c r="J69" s="2"/>
      <c r="K69" s="2"/>
    </row>
    <row r="70" spans="1:11" ht="15.75" customHeight="1">
      <c r="A70" s="2"/>
      <c r="B70" s="2"/>
      <c r="C70" s="2"/>
      <c r="D70" s="2"/>
      <c r="E70" s="2"/>
      <c r="F70" s="2"/>
      <c r="G70" s="2"/>
      <c r="H70" s="2"/>
      <c r="I70" s="2"/>
      <c r="J70" s="2"/>
      <c r="K70" s="2"/>
    </row>
    <row r="71" spans="1:11" ht="15.75" customHeight="1" thickBot="1">
      <c r="A71" s="55" t="s">
        <v>97</v>
      </c>
      <c r="B71" s="55"/>
      <c r="C71" s="55"/>
      <c r="D71" s="2"/>
      <c r="E71" s="2"/>
      <c r="F71" s="2"/>
      <c r="G71" s="2"/>
      <c r="H71" s="2"/>
      <c r="I71" s="2"/>
      <c r="J71" s="2"/>
      <c r="K71" s="2"/>
    </row>
    <row r="72" spans="1:11" ht="15.75" customHeight="1" thickBot="1">
      <c r="A72" s="2"/>
      <c r="B72" s="23" t="s">
        <v>20</v>
      </c>
      <c r="C72" s="23"/>
      <c r="D72" s="11" t="s">
        <v>93</v>
      </c>
      <c r="E72" s="49">
        <f>8316/12</f>
        <v>693</v>
      </c>
      <c r="F72" s="13" t="s">
        <v>49</v>
      </c>
      <c r="G72" s="2"/>
      <c r="H72" s="2"/>
      <c r="I72" s="2"/>
      <c r="J72" s="2"/>
      <c r="K72" s="2"/>
    </row>
    <row r="73" spans="1:11" ht="15.75" customHeight="1">
      <c r="A73" s="2"/>
      <c r="B73" s="23" t="s">
        <v>21</v>
      </c>
      <c r="C73" s="23"/>
      <c r="D73" s="23"/>
      <c r="E73" s="23"/>
      <c r="F73" s="2"/>
      <c r="G73" s="2"/>
      <c r="H73" s="2"/>
      <c r="I73" s="2"/>
      <c r="J73" s="2"/>
      <c r="K73" s="2"/>
    </row>
    <row r="74" spans="1:11" ht="15.75" customHeight="1" thickBot="1">
      <c r="A74" s="2"/>
      <c r="B74" s="2"/>
      <c r="C74" s="2"/>
      <c r="D74" s="2"/>
      <c r="E74" s="2"/>
      <c r="F74" s="2"/>
      <c r="G74" s="2"/>
      <c r="H74" s="2"/>
      <c r="I74" s="2"/>
      <c r="J74" s="2"/>
      <c r="K74" s="2"/>
    </row>
    <row r="75" spans="1:11" ht="15.75" customHeight="1" thickBot="1">
      <c r="A75" s="2"/>
      <c r="B75" s="72" t="s">
        <v>22</v>
      </c>
      <c r="C75" s="73" t="s">
        <v>98</v>
      </c>
      <c r="D75" s="74" t="s">
        <v>99</v>
      </c>
      <c r="E75" s="75" t="s">
        <v>22</v>
      </c>
      <c r="F75" s="73" t="s">
        <v>98</v>
      </c>
      <c r="G75" s="74" t="s">
        <v>99</v>
      </c>
      <c r="H75" s="2"/>
      <c r="I75" s="2"/>
      <c r="J75" s="2"/>
      <c r="K75" s="2"/>
    </row>
    <row r="76" spans="1:11" ht="15.75" customHeight="1">
      <c r="A76" s="2"/>
      <c r="B76" s="76" t="s">
        <v>23</v>
      </c>
      <c r="C76" s="20">
        <v>173</v>
      </c>
      <c r="D76" s="6">
        <v>693</v>
      </c>
      <c r="E76" s="79" t="s">
        <v>24</v>
      </c>
      <c r="F76" s="20">
        <v>173</v>
      </c>
      <c r="G76" s="6">
        <v>693</v>
      </c>
      <c r="H76" s="2"/>
      <c r="I76" s="2"/>
      <c r="J76" s="2"/>
      <c r="K76" s="2"/>
    </row>
    <row r="77" spans="1:11" ht="15.75" customHeight="1">
      <c r="A77" s="2"/>
      <c r="B77" s="77" t="s">
        <v>25</v>
      </c>
      <c r="C77" s="14">
        <v>173</v>
      </c>
      <c r="D77" s="7">
        <v>693</v>
      </c>
      <c r="E77" s="80" t="s">
        <v>26</v>
      </c>
      <c r="F77" s="14">
        <v>173</v>
      </c>
      <c r="G77" s="7">
        <v>693</v>
      </c>
      <c r="H77" s="2"/>
      <c r="I77" s="2"/>
      <c r="J77" s="2"/>
      <c r="K77" s="2"/>
    </row>
    <row r="78" spans="1:11" ht="15.75" customHeight="1">
      <c r="A78" s="2"/>
      <c r="B78" s="77" t="s">
        <v>27</v>
      </c>
      <c r="C78" s="14">
        <v>173</v>
      </c>
      <c r="D78" s="7">
        <v>693</v>
      </c>
      <c r="E78" s="80" t="s">
        <v>28</v>
      </c>
      <c r="F78" s="14">
        <v>173</v>
      </c>
      <c r="G78" s="7">
        <v>693</v>
      </c>
      <c r="H78" s="2"/>
      <c r="I78" s="2"/>
      <c r="J78" s="2"/>
      <c r="K78" s="2"/>
    </row>
    <row r="79" spans="1:11" ht="15.75" customHeight="1">
      <c r="A79" s="2"/>
      <c r="B79" s="77" t="s">
        <v>29</v>
      </c>
      <c r="C79" s="14">
        <v>173</v>
      </c>
      <c r="D79" s="7">
        <v>693</v>
      </c>
      <c r="E79" s="80" t="s">
        <v>30</v>
      </c>
      <c r="F79" s="14">
        <v>173</v>
      </c>
      <c r="G79" s="7">
        <v>693</v>
      </c>
      <c r="H79" s="2"/>
      <c r="I79" s="2"/>
      <c r="J79" s="2"/>
      <c r="K79" s="2"/>
    </row>
    <row r="80" spans="1:11" ht="15.75" customHeight="1">
      <c r="A80" s="2"/>
      <c r="B80" s="77" t="s">
        <v>31</v>
      </c>
      <c r="C80" s="14">
        <v>173</v>
      </c>
      <c r="D80" s="7">
        <v>693</v>
      </c>
      <c r="E80" s="80" t="s">
        <v>32</v>
      </c>
      <c r="F80" s="14">
        <v>173</v>
      </c>
      <c r="G80" s="7">
        <v>693</v>
      </c>
      <c r="H80" s="2"/>
      <c r="I80" s="2"/>
      <c r="J80" s="2"/>
      <c r="K80" s="2"/>
    </row>
    <row r="81" spans="1:11" ht="15.75" customHeight="1" thickBot="1">
      <c r="A81" s="2"/>
      <c r="B81" s="78" t="s">
        <v>33</v>
      </c>
      <c r="C81" s="15">
        <v>173</v>
      </c>
      <c r="D81" s="5">
        <v>693</v>
      </c>
      <c r="E81" s="81" t="s">
        <v>34</v>
      </c>
      <c r="F81" s="15">
        <v>173</v>
      </c>
      <c r="G81" s="5">
        <v>693</v>
      </c>
      <c r="H81" s="2"/>
      <c r="I81" s="2"/>
      <c r="J81" s="2"/>
      <c r="K81" s="2"/>
    </row>
    <row r="82" spans="1:11" ht="15.75" customHeight="1">
      <c r="A82" s="2"/>
      <c r="B82" s="2"/>
      <c r="C82" s="2"/>
      <c r="D82" s="2"/>
      <c r="E82" s="2"/>
      <c r="F82" s="2"/>
      <c r="G82" s="2"/>
      <c r="H82" s="2"/>
      <c r="I82" s="2"/>
      <c r="J82" s="2"/>
      <c r="K82" s="2"/>
    </row>
    <row r="83" spans="1:11" ht="15.75" customHeight="1" thickBot="1">
      <c r="A83" s="2"/>
      <c r="B83" s="60" t="s">
        <v>35</v>
      </c>
      <c r="C83" s="2"/>
      <c r="D83" s="2"/>
      <c r="E83" s="2"/>
      <c r="F83" s="2"/>
      <c r="G83" s="2"/>
      <c r="H83" s="2"/>
      <c r="I83" s="2"/>
      <c r="J83" s="2"/>
      <c r="K83" s="2"/>
    </row>
    <row r="84" spans="1:11" ht="15.75" customHeight="1" thickBot="1">
      <c r="A84" s="2"/>
      <c r="B84" s="60"/>
      <c r="C84" s="57" t="s">
        <v>94</v>
      </c>
      <c r="D84" s="70">
        <v>693</v>
      </c>
      <c r="E84" s="71" t="s">
        <v>49</v>
      </c>
      <c r="F84" s="2"/>
      <c r="G84" s="2"/>
      <c r="H84" s="2"/>
      <c r="I84" s="2"/>
      <c r="J84" s="2"/>
      <c r="K84" s="2"/>
    </row>
    <row r="85" spans="1:11" ht="15.75" customHeight="1" thickBot="1">
      <c r="A85" s="2"/>
      <c r="B85" s="60"/>
      <c r="C85" s="57" t="s">
        <v>95</v>
      </c>
      <c r="D85" s="70">
        <v>173</v>
      </c>
      <c r="E85" s="71" t="s">
        <v>49</v>
      </c>
      <c r="F85" s="2"/>
      <c r="G85" s="2"/>
      <c r="H85" s="2"/>
      <c r="I85" s="2"/>
      <c r="J85" s="2"/>
      <c r="K85" s="2"/>
    </row>
    <row r="86" spans="1:11" ht="15.75" customHeight="1" thickBot="1">
      <c r="A86" s="2"/>
      <c r="B86" s="60"/>
      <c r="C86" s="57" t="s">
        <v>96</v>
      </c>
      <c r="D86" s="49">
        <f>(D84+D85)/2</f>
        <v>433</v>
      </c>
      <c r="E86" s="13" t="s">
        <v>49</v>
      </c>
      <c r="F86" s="2"/>
      <c r="G86" s="2"/>
      <c r="H86" s="2"/>
      <c r="I86" s="2"/>
      <c r="J86" s="2"/>
      <c r="K86" s="2"/>
    </row>
    <row r="87" spans="1:11" ht="15.75" customHeight="1">
      <c r="A87" s="2"/>
      <c r="B87" s="60"/>
      <c r="C87" s="2"/>
      <c r="D87" s="2"/>
      <c r="E87" s="2"/>
      <c r="F87" s="2"/>
      <c r="G87" s="2"/>
      <c r="H87" s="2"/>
      <c r="I87" s="2"/>
      <c r="J87" s="2"/>
      <c r="K87" s="2"/>
    </row>
    <row r="88" spans="1:11" ht="15.75" customHeight="1">
      <c r="A88" s="2"/>
      <c r="B88" s="2"/>
      <c r="C88" s="2"/>
      <c r="D88" s="2"/>
      <c r="E88" s="2"/>
      <c r="F88" s="2"/>
      <c r="G88" s="2"/>
      <c r="H88" s="2"/>
      <c r="I88" s="2"/>
      <c r="J88" s="2"/>
      <c r="K88" s="2"/>
    </row>
    <row r="89" spans="1:11" ht="15.75" customHeight="1">
      <c r="A89" s="27" t="s">
        <v>36</v>
      </c>
      <c r="B89" s="27"/>
      <c r="C89" s="27"/>
      <c r="D89" s="27"/>
      <c r="E89" s="27"/>
      <c r="F89" s="27"/>
      <c r="G89" s="27"/>
      <c r="H89" s="2"/>
      <c r="I89" s="2"/>
      <c r="J89" s="2"/>
      <c r="K89" s="2"/>
    </row>
    <row r="90" spans="1:11" ht="15.75" customHeight="1">
      <c r="A90" s="2"/>
      <c r="B90" s="2"/>
      <c r="C90" s="2"/>
      <c r="D90" s="2"/>
      <c r="E90" s="2"/>
      <c r="F90" s="2"/>
      <c r="G90" s="2"/>
      <c r="H90" s="2"/>
      <c r="I90" s="2"/>
      <c r="J90" s="2"/>
      <c r="K90" s="2"/>
    </row>
    <row r="91" spans="1:11" ht="15.75" customHeight="1" thickBot="1">
      <c r="A91" s="17" t="s">
        <v>0</v>
      </c>
      <c r="B91" s="2"/>
      <c r="C91" s="2"/>
      <c r="D91" s="2"/>
      <c r="E91" s="2"/>
      <c r="F91" s="2"/>
      <c r="G91" s="2"/>
      <c r="H91" s="2"/>
      <c r="I91" s="2"/>
      <c r="J91" s="2"/>
      <c r="K91" s="2"/>
    </row>
    <row r="92" spans="1:11" ht="15.75" customHeight="1">
      <c r="A92" s="2"/>
      <c r="D92" s="92" t="s">
        <v>38</v>
      </c>
      <c r="E92" s="93" t="s">
        <v>39</v>
      </c>
      <c r="F92" s="93" t="s">
        <v>40</v>
      </c>
      <c r="G92" s="94" t="s">
        <v>41</v>
      </c>
      <c r="H92" s="2"/>
      <c r="I92" s="2"/>
      <c r="J92" s="2"/>
      <c r="K92" s="2"/>
    </row>
    <row r="93" spans="1:11" ht="15.75" customHeight="1">
      <c r="A93" s="2"/>
      <c r="B93" s="83" t="s">
        <v>37</v>
      </c>
      <c r="C93" s="83"/>
      <c r="D93" s="86" t="s">
        <v>100</v>
      </c>
      <c r="E93" s="8"/>
      <c r="F93" s="8">
        <v>40000</v>
      </c>
      <c r="G93" s="88">
        <v>60000</v>
      </c>
      <c r="H93" s="2"/>
      <c r="I93" s="2"/>
      <c r="J93" s="2"/>
      <c r="K93" s="2"/>
    </row>
    <row r="94" spans="1:11" ht="15.75" customHeight="1">
      <c r="A94" s="2"/>
      <c r="B94" s="84" t="s">
        <v>42</v>
      </c>
      <c r="C94" s="84"/>
      <c r="D94" s="86" t="s">
        <v>100</v>
      </c>
      <c r="E94" s="8"/>
      <c r="F94" s="8">
        <v>577</v>
      </c>
      <c r="G94" s="88">
        <v>577</v>
      </c>
      <c r="H94" s="2"/>
      <c r="I94" s="2"/>
      <c r="J94" s="2"/>
      <c r="K94" s="2"/>
    </row>
    <row r="95" spans="1:11" ht="15.75" customHeight="1">
      <c r="A95" s="2"/>
      <c r="B95" s="84" t="s">
        <v>43</v>
      </c>
      <c r="C95" s="84"/>
      <c r="D95" s="86" t="s">
        <v>100</v>
      </c>
      <c r="E95" s="8"/>
      <c r="F95" s="8">
        <v>57500</v>
      </c>
      <c r="G95" s="88">
        <v>60000</v>
      </c>
      <c r="H95" s="2"/>
      <c r="I95" s="2"/>
      <c r="J95" s="2"/>
      <c r="K95" s="2"/>
    </row>
    <row r="96" spans="1:11" ht="15.75" customHeight="1">
      <c r="A96" s="2"/>
      <c r="B96" s="84" t="s">
        <v>44</v>
      </c>
      <c r="C96" s="84"/>
      <c r="D96" s="86" t="s">
        <v>101</v>
      </c>
      <c r="E96" s="8"/>
      <c r="F96" s="8">
        <v>1182</v>
      </c>
      <c r="G96" s="88">
        <v>1116</v>
      </c>
      <c r="H96" s="2"/>
      <c r="I96" s="2"/>
      <c r="J96" s="2"/>
      <c r="K96" s="2"/>
    </row>
    <row r="97" spans="1:11" ht="15.75" customHeight="1">
      <c r="A97" s="2"/>
      <c r="B97" s="84" t="s">
        <v>45</v>
      </c>
      <c r="C97" s="84"/>
      <c r="D97" s="86" t="s">
        <v>101</v>
      </c>
      <c r="E97" s="8"/>
      <c r="F97" s="8">
        <v>144</v>
      </c>
      <c r="G97" s="88">
        <v>144</v>
      </c>
      <c r="H97" s="2"/>
      <c r="I97" s="2"/>
      <c r="J97" s="2"/>
      <c r="K97" s="2"/>
    </row>
    <row r="98" spans="1:11" ht="15.75" customHeight="1">
      <c r="A98" s="2"/>
      <c r="B98" s="84" t="s">
        <v>46</v>
      </c>
      <c r="C98" s="84"/>
      <c r="D98" s="86" t="s">
        <v>101</v>
      </c>
      <c r="E98" s="8"/>
      <c r="F98" s="8">
        <v>8826</v>
      </c>
      <c r="G98" s="88">
        <v>8316</v>
      </c>
      <c r="H98" s="2"/>
      <c r="I98" s="2"/>
      <c r="J98" s="2"/>
      <c r="K98" s="2"/>
    </row>
    <row r="99" spans="1:11" ht="15.75" customHeight="1">
      <c r="B99" s="84" t="s">
        <v>47</v>
      </c>
      <c r="C99" s="84"/>
      <c r="D99" s="86" t="s">
        <v>101</v>
      </c>
      <c r="E99" s="90">
        <v>360</v>
      </c>
      <c r="F99" s="8">
        <v>433</v>
      </c>
      <c r="G99" s="88">
        <v>433</v>
      </c>
    </row>
    <row r="100" spans="1:11" ht="15.75" customHeight="1" thickBot="1">
      <c r="B100" s="85" t="s">
        <v>48</v>
      </c>
      <c r="C100" s="85"/>
      <c r="D100" s="87" t="s">
        <v>101</v>
      </c>
      <c r="E100" s="95">
        <v>360</v>
      </c>
      <c r="F100" s="91">
        <f>F98+(F99-E99)</f>
        <v>8899</v>
      </c>
      <c r="G100" s="89">
        <v>8316</v>
      </c>
    </row>
    <row r="101" spans="1:11" ht="15.75" customHeight="1"/>
    <row r="102" spans="1:11" ht="15.75" customHeight="1"/>
    <row r="103" spans="1:11" ht="15.75" customHeight="1"/>
    <row r="104" spans="1:11" ht="15.75" customHeight="1"/>
    <row r="105" spans="1:11" ht="15.75" customHeight="1"/>
    <row r="106" spans="1:11" ht="15.75" customHeight="1"/>
    <row r="107" spans="1:11" ht="15.75" customHeight="1"/>
    <row r="108" spans="1:11" ht="15.75" customHeight="1"/>
    <row r="109" spans="1:11" ht="15.75" customHeight="1"/>
    <row r="110" spans="1:11" ht="15.75" customHeight="1"/>
    <row r="111" spans="1:11" ht="15.75" customHeight="1"/>
    <row r="112" spans="1: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sheetData>
  <mergeCells count="31">
    <mergeCell ref="B93:C93"/>
    <mergeCell ref="C67:D67"/>
    <mergeCell ref="A69:E69"/>
    <mergeCell ref="A71:C71"/>
    <mergeCell ref="B72:C72"/>
    <mergeCell ref="B73:E73"/>
    <mergeCell ref="A89:G89"/>
    <mergeCell ref="C58:E58"/>
    <mergeCell ref="C57:D57"/>
    <mergeCell ref="C55:F55"/>
    <mergeCell ref="C53:G53"/>
    <mergeCell ref="B52:D52"/>
    <mergeCell ref="B60:D60"/>
    <mergeCell ref="A45:I45"/>
    <mergeCell ref="B46:D46"/>
    <mergeCell ref="C51:E51"/>
    <mergeCell ref="C50:D50"/>
    <mergeCell ref="C49:D49"/>
    <mergeCell ref="C48:D48"/>
    <mergeCell ref="C47:D47"/>
    <mergeCell ref="A32:E32"/>
    <mergeCell ref="A34:D34"/>
    <mergeCell ref="A39:K40"/>
    <mergeCell ref="A41:K42"/>
    <mergeCell ref="B43:C43"/>
    <mergeCell ref="A1:G1"/>
    <mergeCell ref="B4:E4"/>
    <mergeCell ref="B12:D12"/>
    <mergeCell ref="C14:D14"/>
    <mergeCell ref="B15:C15"/>
    <mergeCell ref="B17:D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Ejercicios 6-11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LabInt</dc:creator>
  <cp:lastModifiedBy>Facundo Tomás Iorfida</cp:lastModifiedBy>
  <dcterms:created xsi:type="dcterms:W3CDTF">2019-07-03T20:58:58Z</dcterms:created>
  <dcterms:modified xsi:type="dcterms:W3CDTF">2019-07-06T02:52:15Z</dcterms:modified>
</cp:coreProperties>
</file>